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X:\03 Zakázky 2023\63523096 Olomouc ADM Nerudova - oprava přístavby ve dvorní části - VD\01_ZD\Díl 4 Soupis prací s výkazem výměr\"/>
    </mc:Choice>
  </mc:AlternateContent>
  <xr:revisionPtr revIDLastSave="0" documentId="13_ncr:1_{112E2D98-A9C1-45C1-A06C-D38843F57E99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2911 - D.1.1 - Architekto..." sheetId="2" r:id="rId2"/>
    <sheet name="2914 - D.1.4.1 - Zdravote..." sheetId="3" r:id="rId3"/>
    <sheet name="2915 - D.1.4.2 - Vytápění" sheetId="4" r:id="rId4"/>
    <sheet name="2916 - D.1.4.3 - Vzduchot..." sheetId="5" r:id="rId5"/>
    <sheet name="2917 - D.1.4.4 - Elektroi..." sheetId="6" r:id="rId6"/>
    <sheet name="2918 - D.1.4.5 - Slaboproud" sheetId="7" r:id="rId7"/>
    <sheet name="2990 - Vedlejší rozpočtov..." sheetId="8" r:id="rId8"/>
  </sheets>
  <definedNames>
    <definedName name="_xlnm._FilterDatabase" localSheetId="1" hidden="1">'2911 - D.1.1 - Architekto...'!$C$148:$K$2437</definedName>
    <definedName name="_xlnm._FilterDatabase" localSheetId="2" hidden="1">'2914 - D.1.4.1 - Zdravote...'!$C$138:$K$496</definedName>
    <definedName name="_xlnm._FilterDatabase" localSheetId="3" hidden="1">'2915 - D.1.4.2 - Vytápění'!$C$127:$K$228</definedName>
    <definedName name="_xlnm._FilterDatabase" localSheetId="4" hidden="1">'2916 - D.1.4.3 - Vzduchot...'!$C$125:$K$190</definedName>
    <definedName name="_xlnm._FilterDatabase" localSheetId="5" hidden="1">'2917 - D.1.4.4 - Elektroi...'!$C$120:$K$314</definedName>
    <definedName name="_xlnm._FilterDatabase" localSheetId="6" hidden="1">'2918 - D.1.4.5 - Slaboproud'!$C$121:$K$235</definedName>
    <definedName name="_xlnm._FilterDatabase" localSheetId="7" hidden="1">'2990 - Vedlejší rozpočtov...'!$C$119:$K$131</definedName>
    <definedName name="_xlnm.Print_Titles" localSheetId="1">'2911 - D.1.1 - Architekto...'!$148:$148</definedName>
    <definedName name="_xlnm.Print_Titles" localSheetId="2">'2914 - D.1.4.1 - Zdravote...'!$138:$138</definedName>
    <definedName name="_xlnm.Print_Titles" localSheetId="3">'2915 - D.1.4.2 - Vytápění'!$127:$127</definedName>
    <definedName name="_xlnm.Print_Titles" localSheetId="4">'2916 - D.1.4.3 - Vzduchot...'!$125:$125</definedName>
    <definedName name="_xlnm.Print_Titles" localSheetId="5">'2917 - D.1.4.4 - Elektroi...'!$120:$120</definedName>
    <definedName name="_xlnm.Print_Titles" localSheetId="6">'2918 - D.1.4.5 - Slaboproud'!$121:$121</definedName>
    <definedName name="_xlnm.Print_Titles" localSheetId="7">'2990 - Vedlejší rozpočtov...'!$119:$119</definedName>
    <definedName name="_xlnm.Print_Titles" localSheetId="0">'Rekapitulace stavby'!$92:$92</definedName>
    <definedName name="_xlnm.Print_Area" localSheetId="1">'2911 - D.1.1 - Architekto...'!$C$4:$J$76,'2911 - D.1.1 - Architekto...'!$C$82:$J$130,'2911 - D.1.1 - Architekto...'!$C$136:$K$2437</definedName>
    <definedName name="_xlnm.Print_Area" localSheetId="2">'2914 - D.1.4.1 - Zdravote...'!$C$4:$J$76,'2914 - D.1.4.1 - Zdravote...'!$C$82:$J$120,'2914 - D.1.4.1 - Zdravote...'!$C$126:$K$496</definedName>
    <definedName name="_xlnm.Print_Area" localSheetId="3">'2915 - D.1.4.2 - Vytápění'!$C$4:$J$76,'2915 - D.1.4.2 - Vytápění'!$C$82:$J$109,'2915 - D.1.4.2 - Vytápění'!$C$115:$K$228</definedName>
    <definedName name="_xlnm.Print_Area" localSheetId="4">'2916 - D.1.4.3 - Vzduchot...'!$C$4:$J$76,'2916 - D.1.4.3 - Vzduchot...'!$C$82:$J$107,'2916 - D.1.4.3 - Vzduchot...'!$C$113:$K$190</definedName>
    <definedName name="_xlnm.Print_Area" localSheetId="5">'2917 - D.1.4.4 - Elektroi...'!$C$4:$J$76,'2917 - D.1.4.4 - Elektroi...'!$C$82:$J$102,'2917 - D.1.4.4 - Elektroi...'!$C$108:$K$314</definedName>
    <definedName name="_xlnm.Print_Area" localSheetId="6">'2918 - D.1.4.5 - Slaboproud'!$C$4:$J$76,'2918 - D.1.4.5 - Slaboproud'!$C$82:$J$103,'2918 - D.1.4.5 - Slaboproud'!$C$109:$K$235</definedName>
    <definedName name="_xlnm.Print_Area" localSheetId="7">'2990 - Vedlejší rozpočtov...'!$C$4:$J$76,'2990 - Vedlejší rozpočtov...'!$C$82:$J$101,'2990 - Vedlejší rozpočtov...'!$C$107:$K$131</definedName>
    <definedName name="_xlnm.Print_Area" localSheetId="0">'Rekapitulace stavby'!$D$4:$AO$76,'Rekapitulace stavby'!$C$82:$AQ$102</definedName>
  </definedNames>
  <calcPr calcId="191029"/>
</workbook>
</file>

<file path=xl/calcChain.xml><?xml version="1.0" encoding="utf-8"?>
<calcChain xmlns="http://schemas.openxmlformats.org/spreadsheetml/2006/main">
  <c r="J37" i="8" l="1"/>
  <c r="J36" i="8"/>
  <c r="AY101" i="1" s="1"/>
  <c r="J35" i="8"/>
  <c r="AX101" i="1" s="1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3" i="8"/>
  <c r="BH123" i="8"/>
  <c r="BG123" i="8"/>
  <c r="BF123" i="8"/>
  <c r="T123" i="8"/>
  <c r="T122" i="8" s="1"/>
  <c r="R123" i="8"/>
  <c r="R122" i="8"/>
  <c r="P123" i="8"/>
  <c r="P122" i="8" s="1"/>
  <c r="J117" i="8"/>
  <c r="J116" i="8"/>
  <c r="F116" i="8"/>
  <c r="F114" i="8"/>
  <c r="E112" i="8"/>
  <c r="J92" i="8"/>
  <c r="J91" i="8"/>
  <c r="F91" i="8"/>
  <c r="F89" i="8"/>
  <c r="E87" i="8"/>
  <c r="J18" i="8"/>
  <c r="E18" i="8"/>
  <c r="F92" i="8" s="1"/>
  <c r="J17" i="8"/>
  <c r="J12" i="8"/>
  <c r="J114" i="8" s="1"/>
  <c r="E7" i="8"/>
  <c r="E85" i="8" s="1"/>
  <c r="J37" i="7"/>
  <c r="J36" i="7"/>
  <c r="AY100" i="1" s="1"/>
  <c r="J35" i="7"/>
  <c r="AX100" i="1" s="1"/>
  <c r="BI235" i="7"/>
  <c r="BH235" i="7"/>
  <c r="BG235" i="7"/>
  <c r="BF235" i="7"/>
  <c r="T235" i="7"/>
  <c r="R235" i="7"/>
  <c r="P235" i="7"/>
  <c r="BI234" i="7"/>
  <c r="BH234" i="7"/>
  <c r="BG234" i="7"/>
  <c r="BF234" i="7"/>
  <c r="T234" i="7"/>
  <c r="R234" i="7"/>
  <c r="P234" i="7"/>
  <c r="BI233" i="7"/>
  <c r="BH233" i="7"/>
  <c r="BG233" i="7"/>
  <c r="BF233" i="7"/>
  <c r="T233" i="7"/>
  <c r="R233" i="7"/>
  <c r="P233" i="7"/>
  <c r="BI232" i="7"/>
  <c r="BH232" i="7"/>
  <c r="BG232" i="7"/>
  <c r="BF232" i="7"/>
  <c r="T232" i="7"/>
  <c r="R232" i="7"/>
  <c r="P232" i="7"/>
  <c r="BI230" i="7"/>
  <c r="BH230" i="7"/>
  <c r="BG230" i="7"/>
  <c r="BF230" i="7"/>
  <c r="T230" i="7"/>
  <c r="R230" i="7"/>
  <c r="P230" i="7"/>
  <c r="BI229" i="7"/>
  <c r="BH229" i="7"/>
  <c r="BG229" i="7"/>
  <c r="BF229" i="7"/>
  <c r="T229" i="7"/>
  <c r="R229" i="7"/>
  <c r="P229" i="7"/>
  <c r="BI228" i="7"/>
  <c r="BH228" i="7"/>
  <c r="BG228" i="7"/>
  <c r="BF228" i="7"/>
  <c r="T228" i="7"/>
  <c r="R228" i="7"/>
  <c r="P228" i="7"/>
  <c r="BI227" i="7"/>
  <c r="BH227" i="7"/>
  <c r="BG227" i="7"/>
  <c r="BF227" i="7"/>
  <c r="T227" i="7"/>
  <c r="R227" i="7"/>
  <c r="P227" i="7"/>
  <c r="BI226" i="7"/>
  <c r="BH226" i="7"/>
  <c r="BG226" i="7"/>
  <c r="BF226" i="7"/>
  <c r="T226" i="7"/>
  <c r="R226" i="7"/>
  <c r="P226" i="7"/>
  <c r="BI225" i="7"/>
  <c r="BH225" i="7"/>
  <c r="BG225" i="7"/>
  <c r="BF225" i="7"/>
  <c r="T225" i="7"/>
  <c r="R225" i="7"/>
  <c r="P225" i="7"/>
  <c r="BI224" i="7"/>
  <c r="BH224" i="7"/>
  <c r="BG224" i="7"/>
  <c r="BF224" i="7"/>
  <c r="T224" i="7"/>
  <c r="R224" i="7"/>
  <c r="P224" i="7"/>
  <c r="BI223" i="7"/>
  <c r="BH223" i="7"/>
  <c r="BG223" i="7"/>
  <c r="BF223" i="7"/>
  <c r="T223" i="7"/>
  <c r="R223" i="7"/>
  <c r="P223" i="7"/>
  <c r="BI222" i="7"/>
  <c r="BH222" i="7"/>
  <c r="BG222" i="7"/>
  <c r="BF222" i="7"/>
  <c r="T222" i="7"/>
  <c r="R222" i="7"/>
  <c r="P222" i="7"/>
  <c r="BI221" i="7"/>
  <c r="BH221" i="7"/>
  <c r="BG221" i="7"/>
  <c r="BF221" i="7"/>
  <c r="T221" i="7"/>
  <c r="R221" i="7"/>
  <c r="P221" i="7"/>
  <c r="BI220" i="7"/>
  <c r="BH220" i="7"/>
  <c r="BG220" i="7"/>
  <c r="BF220" i="7"/>
  <c r="T220" i="7"/>
  <c r="R220" i="7"/>
  <c r="P220" i="7"/>
  <c r="BI219" i="7"/>
  <c r="BH219" i="7"/>
  <c r="BG219" i="7"/>
  <c r="BF219" i="7"/>
  <c r="T219" i="7"/>
  <c r="R219" i="7"/>
  <c r="P219" i="7"/>
  <c r="BI218" i="7"/>
  <c r="BH218" i="7"/>
  <c r="BG218" i="7"/>
  <c r="BF218" i="7"/>
  <c r="T218" i="7"/>
  <c r="R218" i="7"/>
  <c r="P218" i="7"/>
  <c r="BI217" i="7"/>
  <c r="BH217" i="7"/>
  <c r="BG217" i="7"/>
  <c r="BF217" i="7"/>
  <c r="T217" i="7"/>
  <c r="R217" i="7"/>
  <c r="P217" i="7"/>
  <c r="BI216" i="7"/>
  <c r="BH216" i="7"/>
  <c r="BG216" i="7"/>
  <c r="BF216" i="7"/>
  <c r="T216" i="7"/>
  <c r="R216" i="7"/>
  <c r="P216" i="7"/>
  <c r="BI215" i="7"/>
  <c r="BH215" i="7"/>
  <c r="BG215" i="7"/>
  <c r="BF215" i="7"/>
  <c r="T215" i="7"/>
  <c r="R215" i="7"/>
  <c r="P215" i="7"/>
  <c r="BI213" i="7"/>
  <c r="BH213" i="7"/>
  <c r="BG213" i="7"/>
  <c r="BF213" i="7"/>
  <c r="T213" i="7"/>
  <c r="R213" i="7"/>
  <c r="P213" i="7"/>
  <c r="BI212" i="7"/>
  <c r="BH212" i="7"/>
  <c r="BG212" i="7"/>
  <c r="BF212" i="7"/>
  <c r="T212" i="7"/>
  <c r="R212" i="7"/>
  <c r="P212" i="7"/>
  <c r="BI211" i="7"/>
  <c r="BH211" i="7"/>
  <c r="BG211" i="7"/>
  <c r="BF211" i="7"/>
  <c r="T211" i="7"/>
  <c r="R211" i="7"/>
  <c r="P211" i="7"/>
  <c r="BI210" i="7"/>
  <c r="BH210" i="7"/>
  <c r="BG210" i="7"/>
  <c r="BF210" i="7"/>
  <c r="T210" i="7"/>
  <c r="R210" i="7"/>
  <c r="P210" i="7"/>
  <c r="BI209" i="7"/>
  <c r="BH209" i="7"/>
  <c r="BG209" i="7"/>
  <c r="BF209" i="7"/>
  <c r="T209" i="7"/>
  <c r="R209" i="7"/>
  <c r="P209" i="7"/>
  <c r="BI208" i="7"/>
  <c r="BH208" i="7"/>
  <c r="BG208" i="7"/>
  <c r="BF208" i="7"/>
  <c r="T208" i="7"/>
  <c r="R208" i="7"/>
  <c r="P208" i="7"/>
  <c r="BI207" i="7"/>
  <c r="BH207" i="7"/>
  <c r="BG207" i="7"/>
  <c r="BF207" i="7"/>
  <c r="T207" i="7"/>
  <c r="R207" i="7"/>
  <c r="P207" i="7"/>
  <c r="BI206" i="7"/>
  <c r="BH206" i="7"/>
  <c r="BG206" i="7"/>
  <c r="BF206" i="7"/>
  <c r="T206" i="7"/>
  <c r="R206" i="7"/>
  <c r="P206" i="7"/>
  <c r="BI205" i="7"/>
  <c r="BH205" i="7"/>
  <c r="BG205" i="7"/>
  <c r="BF205" i="7"/>
  <c r="T205" i="7"/>
  <c r="R205" i="7"/>
  <c r="P205" i="7"/>
  <c r="BI204" i="7"/>
  <c r="BH204" i="7"/>
  <c r="BG204" i="7"/>
  <c r="BF204" i="7"/>
  <c r="T204" i="7"/>
  <c r="R204" i="7"/>
  <c r="P204" i="7"/>
  <c r="BI203" i="7"/>
  <c r="BH203" i="7"/>
  <c r="BG203" i="7"/>
  <c r="BF203" i="7"/>
  <c r="T203" i="7"/>
  <c r="R203" i="7"/>
  <c r="P203" i="7"/>
  <c r="BI202" i="7"/>
  <c r="BH202" i="7"/>
  <c r="BG202" i="7"/>
  <c r="BF202" i="7"/>
  <c r="T202" i="7"/>
  <c r="R202" i="7"/>
  <c r="P202" i="7"/>
  <c r="BI201" i="7"/>
  <c r="BH201" i="7"/>
  <c r="BG201" i="7"/>
  <c r="BF201" i="7"/>
  <c r="T201" i="7"/>
  <c r="R201" i="7"/>
  <c r="P201" i="7"/>
  <c r="BI200" i="7"/>
  <c r="BH200" i="7"/>
  <c r="BG200" i="7"/>
  <c r="BF200" i="7"/>
  <c r="T200" i="7"/>
  <c r="R200" i="7"/>
  <c r="P200" i="7"/>
  <c r="BI199" i="7"/>
  <c r="BH199" i="7"/>
  <c r="BG199" i="7"/>
  <c r="BF199" i="7"/>
  <c r="T199" i="7"/>
  <c r="R199" i="7"/>
  <c r="P199" i="7"/>
  <c r="BI198" i="7"/>
  <c r="BH198" i="7"/>
  <c r="BG198" i="7"/>
  <c r="BF198" i="7"/>
  <c r="T198" i="7"/>
  <c r="R198" i="7"/>
  <c r="P198" i="7"/>
  <c r="BI197" i="7"/>
  <c r="BH197" i="7"/>
  <c r="BG197" i="7"/>
  <c r="BF197" i="7"/>
  <c r="T197" i="7"/>
  <c r="R197" i="7"/>
  <c r="P197" i="7"/>
  <c r="BI196" i="7"/>
  <c r="BH196" i="7"/>
  <c r="BG196" i="7"/>
  <c r="BF196" i="7"/>
  <c r="T196" i="7"/>
  <c r="R196" i="7"/>
  <c r="P196" i="7"/>
  <c r="BI195" i="7"/>
  <c r="BH195" i="7"/>
  <c r="BG195" i="7"/>
  <c r="BF195" i="7"/>
  <c r="T195" i="7"/>
  <c r="R195" i="7"/>
  <c r="P195" i="7"/>
  <c r="BI194" i="7"/>
  <c r="BH194" i="7"/>
  <c r="BG194" i="7"/>
  <c r="BF194" i="7"/>
  <c r="T194" i="7"/>
  <c r="R194" i="7"/>
  <c r="P194" i="7"/>
  <c r="BI192" i="7"/>
  <c r="BH192" i="7"/>
  <c r="BG192" i="7"/>
  <c r="BF192" i="7"/>
  <c r="T192" i="7"/>
  <c r="R192" i="7"/>
  <c r="P192" i="7"/>
  <c r="BI191" i="7"/>
  <c r="BH191" i="7"/>
  <c r="BG191" i="7"/>
  <c r="BF191" i="7"/>
  <c r="T191" i="7"/>
  <c r="R191" i="7"/>
  <c r="P191" i="7"/>
  <c r="BI190" i="7"/>
  <c r="BH190" i="7"/>
  <c r="BG190" i="7"/>
  <c r="BF190" i="7"/>
  <c r="T190" i="7"/>
  <c r="R190" i="7"/>
  <c r="P190" i="7"/>
  <c r="BI189" i="7"/>
  <c r="BH189" i="7"/>
  <c r="BG189" i="7"/>
  <c r="BF189" i="7"/>
  <c r="T189" i="7"/>
  <c r="R189" i="7"/>
  <c r="P189" i="7"/>
  <c r="BI188" i="7"/>
  <c r="BH188" i="7"/>
  <c r="BG188" i="7"/>
  <c r="BF188" i="7"/>
  <c r="T188" i="7"/>
  <c r="R188" i="7"/>
  <c r="P188" i="7"/>
  <c r="BI187" i="7"/>
  <c r="BH187" i="7"/>
  <c r="BG187" i="7"/>
  <c r="BF187" i="7"/>
  <c r="T187" i="7"/>
  <c r="R187" i="7"/>
  <c r="P187" i="7"/>
  <c r="BI186" i="7"/>
  <c r="BH186" i="7"/>
  <c r="BG186" i="7"/>
  <c r="BF186" i="7"/>
  <c r="T186" i="7"/>
  <c r="R186" i="7"/>
  <c r="P186" i="7"/>
  <c r="BI185" i="7"/>
  <c r="BH185" i="7"/>
  <c r="BG185" i="7"/>
  <c r="BF185" i="7"/>
  <c r="T185" i="7"/>
  <c r="R185" i="7"/>
  <c r="P185" i="7"/>
  <c r="BI184" i="7"/>
  <c r="BH184" i="7"/>
  <c r="BG184" i="7"/>
  <c r="BF184" i="7"/>
  <c r="T184" i="7"/>
  <c r="R184" i="7"/>
  <c r="P184" i="7"/>
  <c r="BI183" i="7"/>
  <c r="BH183" i="7"/>
  <c r="BG183" i="7"/>
  <c r="BF183" i="7"/>
  <c r="T183" i="7"/>
  <c r="R183" i="7"/>
  <c r="P183" i="7"/>
  <c r="BI182" i="7"/>
  <c r="BH182" i="7"/>
  <c r="BG182" i="7"/>
  <c r="BF182" i="7"/>
  <c r="T182" i="7"/>
  <c r="R182" i="7"/>
  <c r="P182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7" i="7"/>
  <c r="BH177" i="7"/>
  <c r="BG177" i="7"/>
  <c r="BF177" i="7"/>
  <c r="T177" i="7"/>
  <c r="R177" i="7"/>
  <c r="P177" i="7"/>
  <c r="BI176" i="7"/>
  <c r="BH176" i="7"/>
  <c r="BG176" i="7"/>
  <c r="BF176" i="7"/>
  <c r="T176" i="7"/>
  <c r="R176" i="7"/>
  <c r="P176" i="7"/>
  <c r="BI175" i="7"/>
  <c r="BH175" i="7"/>
  <c r="BG175" i="7"/>
  <c r="BF175" i="7"/>
  <c r="T175" i="7"/>
  <c r="R175" i="7"/>
  <c r="P175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2" i="7"/>
  <c r="BH172" i="7"/>
  <c r="BG172" i="7"/>
  <c r="BF172" i="7"/>
  <c r="T172" i="7"/>
  <c r="R172" i="7"/>
  <c r="P172" i="7"/>
  <c r="BI171" i="7"/>
  <c r="BH171" i="7"/>
  <c r="BG171" i="7"/>
  <c r="BF171" i="7"/>
  <c r="T171" i="7"/>
  <c r="R171" i="7"/>
  <c r="P171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7" i="7"/>
  <c r="BH167" i="7"/>
  <c r="BG167" i="7"/>
  <c r="BF167" i="7"/>
  <c r="T167" i="7"/>
  <c r="R167" i="7"/>
  <c r="P167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J119" i="7"/>
  <c r="J118" i="7"/>
  <c r="F118" i="7"/>
  <c r="F116" i="7"/>
  <c r="E114" i="7"/>
  <c r="J92" i="7"/>
  <c r="J91" i="7"/>
  <c r="F91" i="7"/>
  <c r="F89" i="7"/>
  <c r="E87" i="7"/>
  <c r="J18" i="7"/>
  <c r="E18" i="7"/>
  <c r="F119" i="7" s="1"/>
  <c r="J17" i="7"/>
  <c r="J12" i="7"/>
  <c r="J116" i="7" s="1"/>
  <c r="E7" i="7"/>
  <c r="E112" i="7" s="1"/>
  <c r="J37" i="6"/>
  <c r="J36" i="6"/>
  <c r="AY99" i="1" s="1"/>
  <c r="J35" i="6"/>
  <c r="AX99" i="1" s="1"/>
  <c r="BI314" i="6"/>
  <c r="BH314" i="6"/>
  <c r="BG314" i="6"/>
  <c r="BF314" i="6"/>
  <c r="T314" i="6"/>
  <c r="R314" i="6"/>
  <c r="P314" i="6"/>
  <c r="BI313" i="6"/>
  <c r="BH313" i="6"/>
  <c r="BG313" i="6"/>
  <c r="BF313" i="6"/>
  <c r="T313" i="6"/>
  <c r="R313" i="6"/>
  <c r="P313" i="6"/>
  <c r="BI312" i="6"/>
  <c r="BH312" i="6"/>
  <c r="BG312" i="6"/>
  <c r="BF312" i="6"/>
  <c r="T312" i="6"/>
  <c r="R312" i="6"/>
  <c r="P312" i="6"/>
  <c r="BI311" i="6"/>
  <c r="BH311" i="6"/>
  <c r="BG311" i="6"/>
  <c r="BF311" i="6"/>
  <c r="T311" i="6"/>
  <c r="R311" i="6"/>
  <c r="P311" i="6"/>
  <c r="BI303" i="6"/>
  <c r="BH303" i="6"/>
  <c r="BG303" i="6"/>
  <c r="BF303" i="6"/>
  <c r="T303" i="6"/>
  <c r="R303" i="6"/>
  <c r="P303" i="6"/>
  <c r="BI302" i="6"/>
  <c r="BH302" i="6"/>
  <c r="BG302" i="6"/>
  <c r="BF302" i="6"/>
  <c r="T302" i="6"/>
  <c r="R302" i="6"/>
  <c r="P302" i="6"/>
  <c r="BI300" i="6"/>
  <c r="BH300" i="6"/>
  <c r="BG300" i="6"/>
  <c r="BF300" i="6"/>
  <c r="T300" i="6"/>
  <c r="R300" i="6"/>
  <c r="P300" i="6"/>
  <c r="BI299" i="6"/>
  <c r="BH299" i="6"/>
  <c r="BG299" i="6"/>
  <c r="BF299" i="6"/>
  <c r="T299" i="6"/>
  <c r="R299" i="6"/>
  <c r="P299" i="6"/>
  <c r="BI298" i="6"/>
  <c r="BH298" i="6"/>
  <c r="BG298" i="6"/>
  <c r="BF298" i="6"/>
  <c r="T298" i="6"/>
  <c r="R298" i="6"/>
  <c r="P298" i="6"/>
  <c r="BI297" i="6"/>
  <c r="BH297" i="6"/>
  <c r="BG297" i="6"/>
  <c r="BF297" i="6"/>
  <c r="T297" i="6"/>
  <c r="R297" i="6"/>
  <c r="P297" i="6"/>
  <c r="BI296" i="6"/>
  <c r="BH296" i="6"/>
  <c r="BG296" i="6"/>
  <c r="BF296" i="6"/>
  <c r="T296" i="6"/>
  <c r="R296" i="6"/>
  <c r="P296" i="6"/>
  <c r="BI295" i="6"/>
  <c r="BH295" i="6"/>
  <c r="BG295" i="6"/>
  <c r="BF295" i="6"/>
  <c r="T295" i="6"/>
  <c r="R295" i="6"/>
  <c r="P295" i="6"/>
  <c r="BI294" i="6"/>
  <c r="BH294" i="6"/>
  <c r="BG294" i="6"/>
  <c r="BF294" i="6"/>
  <c r="T294" i="6"/>
  <c r="R294" i="6"/>
  <c r="P294" i="6"/>
  <c r="BI293" i="6"/>
  <c r="BH293" i="6"/>
  <c r="BG293" i="6"/>
  <c r="BF293" i="6"/>
  <c r="T293" i="6"/>
  <c r="R293" i="6"/>
  <c r="P293" i="6"/>
  <c r="BI291" i="6"/>
  <c r="BH291" i="6"/>
  <c r="BG291" i="6"/>
  <c r="BF291" i="6"/>
  <c r="T291" i="6"/>
  <c r="R291" i="6"/>
  <c r="P291" i="6"/>
  <c r="BI290" i="6"/>
  <c r="BH290" i="6"/>
  <c r="BG290" i="6"/>
  <c r="BF290" i="6"/>
  <c r="T290" i="6"/>
  <c r="R290" i="6"/>
  <c r="P290" i="6"/>
  <c r="BI289" i="6"/>
  <c r="BH289" i="6"/>
  <c r="BG289" i="6"/>
  <c r="BF289" i="6"/>
  <c r="T289" i="6"/>
  <c r="R289" i="6"/>
  <c r="P289" i="6"/>
  <c r="BI288" i="6"/>
  <c r="BH288" i="6"/>
  <c r="BG288" i="6"/>
  <c r="BF288" i="6"/>
  <c r="T288" i="6"/>
  <c r="R288" i="6"/>
  <c r="P288" i="6"/>
  <c r="BI287" i="6"/>
  <c r="BH287" i="6"/>
  <c r="BG287" i="6"/>
  <c r="BF287" i="6"/>
  <c r="T287" i="6"/>
  <c r="R287" i="6"/>
  <c r="P287" i="6"/>
  <c r="BI285" i="6"/>
  <c r="BH285" i="6"/>
  <c r="BG285" i="6"/>
  <c r="BF285" i="6"/>
  <c r="T285" i="6"/>
  <c r="R285" i="6"/>
  <c r="P285" i="6"/>
  <c r="BI284" i="6"/>
  <c r="BH284" i="6"/>
  <c r="BG284" i="6"/>
  <c r="BF284" i="6"/>
  <c r="T284" i="6"/>
  <c r="R284" i="6"/>
  <c r="P284" i="6"/>
  <c r="BI283" i="6"/>
  <c r="BH283" i="6"/>
  <c r="BG283" i="6"/>
  <c r="BF283" i="6"/>
  <c r="T283" i="6"/>
  <c r="R283" i="6"/>
  <c r="P283" i="6"/>
  <c r="BI282" i="6"/>
  <c r="BH282" i="6"/>
  <c r="BG282" i="6"/>
  <c r="BF282" i="6"/>
  <c r="T282" i="6"/>
  <c r="R282" i="6"/>
  <c r="P282" i="6"/>
  <c r="BI281" i="6"/>
  <c r="BH281" i="6"/>
  <c r="BG281" i="6"/>
  <c r="BF281" i="6"/>
  <c r="T281" i="6"/>
  <c r="R281" i="6"/>
  <c r="P281" i="6"/>
  <c r="BI279" i="6"/>
  <c r="BH279" i="6"/>
  <c r="BG279" i="6"/>
  <c r="BF279" i="6"/>
  <c r="T279" i="6"/>
  <c r="R279" i="6"/>
  <c r="P279" i="6"/>
  <c r="BI278" i="6"/>
  <c r="BH278" i="6"/>
  <c r="BG278" i="6"/>
  <c r="BF278" i="6"/>
  <c r="T278" i="6"/>
  <c r="R278" i="6"/>
  <c r="P278" i="6"/>
  <c r="BI277" i="6"/>
  <c r="BH277" i="6"/>
  <c r="BG277" i="6"/>
  <c r="BF277" i="6"/>
  <c r="T277" i="6"/>
  <c r="R277" i="6"/>
  <c r="P277" i="6"/>
  <c r="BI275" i="6"/>
  <c r="BH275" i="6"/>
  <c r="BG275" i="6"/>
  <c r="BF275" i="6"/>
  <c r="T275" i="6"/>
  <c r="R275" i="6"/>
  <c r="P275" i="6"/>
  <c r="BI274" i="6"/>
  <c r="BH274" i="6"/>
  <c r="BG274" i="6"/>
  <c r="BF274" i="6"/>
  <c r="T274" i="6"/>
  <c r="R274" i="6"/>
  <c r="P274" i="6"/>
  <c r="BI273" i="6"/>
  <c r="BH273" i="6"/>
  <c r="BG273" i="6"/>
  <c r="BF273" i="6"/>
  <c r="T273" i="6"/>
  <c r="R273" i="6"/>
  <c r="P273" i="6"/>
  <c r="BI272" i="6"/>
  <c r="BH272" i="6"/>
  <c r="BG272" i="6"/>
  <c r="BF272" i="6"/>
  <c r="T272" i="6"/>
  <c r="R272" i="6"/>
  <c r="P272" i="6"/>
  <c r="BI270" i="6"/>
  <c r="BH270" i="6"/>
  <c r="BG270" i="6"/>
  <c r="BF270" i="6"/>
  <c r="T270" i="6"/>
  <c r="R270" i="6"/>
  <c r="P270" i="6"/>
  <c r="BI269" i="6"/>
  <c r="BH269" i="6"/>
  <c r="BG269" i="6"/>
  <c r="BF269" i="6"/>
  <c r="T269" i="6"/>
  <c r="R269" i="6"/>
  <c r="P269" i="6"/>
  <c r="BI268" i="6"/>
  <c r="BH268" i="6"/>
  <c r="BG268" i="6"/>
  <c r="BF268" i="6"/>
  <c r="T268" i="6"/>
  <c r="R268" i="6"/>
  <c r="P268" i="6"/>
  <c r="BI267" i="6"/>
  <c r="BH267" i="6"/>
  <c r="BG267" i="6"/>
  <c r="BF267" i="6"/>
  <c r="T267" i="6"/>
  <c r="R267" i="6"/>
  <c r="P267" i="6"/>
  <c r="BI266" i="6"/>
  <c r="BH266" i="6"/>
  <c r="BG266" i="6"/>
  <c r="BF266" i="6"/>
  <c r="T266" i="6"/>
  <c r="R266" i="6"/>
  <c r="P266" i="6"/>
  <c r="BI264" i="6"/>
  <c r="BH264" i="6"/>
  <c r="BG264" i="6"/>
  <c r="BF264" i="6"/>
  <c r="T264" i="6"/>
  <c r="R264" i="6"/>
  <c r="P264" i="6"/>
  <c r="BI263" i="6"/>
  <c r="BH263" i="6"/>
  <c r="BG263" i="6"/>
  <c r="BF263" i="6"/>
  <c r="T263" i="6"/>
  <c r="R263" i="6"/>
  <c r="P263" i="6"/>
  <c r="BI262" i="6"/>
  <c r="BH262" i="6"/>
  <c r="BG262" i="6"/>
  <c r="BF262" i="6"/>
  <c r="T262" i="6"/>
  <c r="R262" i="6"/>
  <c r="P262" i="6"/>
  <c r="BI261" i="6"/>
  <c r="BH261" i="6"/>
  <c r="BG261" i="6"/>
  <c r="BF261" i="6"/>
  <c r="T261" i="6"/>
  <c r="R261" i="6"/>
  <c r="P261" i="6"/>
  <c r="BI260" i="6"/>
  <c r="BH260" i="6"/>
  <c r="BG260" i="6"/>
  <c r="BF260" i="6"/>
  <c r="T260" i="6"/>
  <c r="R260" i="6"/>
  <c r="P260" i="6"/>
  <c r="BI259" i="6"/>
  <c r="BH259" i="6"/>
  <c r="BG259" i="6"/>
  <c r="BF259" i="6"/>
  <c r="T259" i="6"/>
  <c r="R259" i="6"/>
  <c r="P259" i="6"/>
  <c r="BI258" i="6"/>
  <c r="BH258" i="6"/>
  <c r="BG258" i="6"/>
  <c r="BF258" i="6"/>
  <c r="T258" i="6"/>
  <c r="R258" i="6"/>
  <c r="P258" i="6"/>
  <c r="BI257" i="6"/>
  <c r="BH257" i="6"/>
  <c r="BG257" i="6"/>
  <c r="BF257" i="6"/>
  <c r="T257" i="6"/>
  <c r="R257" i="6"/>
  <c r="P257" i="6"/>
  <c r="BI256" i="6"/>
  <c r="BH256" i="6"/>
  <c r="BG256" i="6"/>
  <c r="BF256" i="6"/>
  <c r="T256" i="6"/>
  <c r="R256" i="6"/>
  <c r="P256" i="6"/>
  <c r="BI255" i="6"/>
  <c r="BH255" i="6"/>
  <c r="BG255" i="6"/>
  <c r="BF255" i="6"/>
  <c r="T255" i="6"/>
  <c r="R255" i="6"/>
  <c r="P255" i="6"/>
  <c r="BI254" i="6"/>
  <c r="BH254" i="6"/>
  <c r="BG254" i="6"/>
  <c r="BF254" i="6"/>
  <c r="T254" i="6"/>
  <c r="R254" i="6"/>
  <c r="P254" i="6"/>
  <c r="BI253" i="6"/>
  <c r="BH253" i="6"/>
  <c r="BG253" i="6"/>
  <c r="BF253" i="6"/>
  <c r="T253" i="6"/>
  <c r="R253" i="6"/>
  <c r="P253" i="6"/>
  <c r="BI252" i="6"/>
  <c r="BH252" i="6"/>
  <c r="BG252" i="6"/>
  <c r="BF252" i="6"/>
  <c r="T252" i="6"/>
  <c r="R252" i="6"/>
  <c r="P252" i="6"/>
  <c r="BI250" i="6"/>
  <c r="BH250" i="6"/>
  <c r="BG250" i="6"/>
  <c r="BF250" i="6"/>
  <c r="T250" i="6"/>
  <c r="R250" i="6"/>
  <c r="P250" i="6"/>
  <c r="BI249" i="6"/>
  <c r="BH249" i="6"/>
  <c r="BG249" i="6"/>
  <c r="BF249" i="6"/>
  <c r="T249" i="6"/>
  <c r="R249" i="6"/>
  <c r="P249" i="6"/>
  <c r="BI248" i="6"/>
  <c r="BH248" i="6"/>
  <c r="BG248" i="6"/>
  <c r="BF248" i="6"/>
  <c r="T248" i="6"/>
  <c r="R248" i="6"/>
  <c r="P248" i="6"/>
  <c r="BI247" i="6"/>
  <c r="BH247" i="6"/>
  <c r="BG247" i="6"/>
  <c r="BF247" i="6"/>
  <c r="T247" i="6"/>
  <c r="R247" i="6"/>
  <c r="P247" i="6"/>
  <c r="BI245" i="6"/>
  <c r="BH245" i="6"/>
  <c r="BG245" i="6"/>
  <c r="BF245" i="6"/>
  <c r="T245" i="6"/>
  <c r="R245" i="6"/>
  <c r="P245" i="6"/>
  <c r="BI244" i="6"/>
  <c r="BH244" i="6"/>
  <c r="BG244" i="6"/>
  <c r="BF244" i="6"/>
  <c r="T244" i="6"/>
  <c r="R244" i="6"/>
  <c r="P244" i="6"/>
  <c r="BI243" i="6"/>
  <c r="BH243" i="6"/>
  <c r="BG243" i="6"/>
  <c r="BF243" i="6"/>
  <c r="T243" i="6"/>
  <c r="R243" i="6"/>
  <c r="P243" i="6"/>
  <c r="BI241" i="6"/>
  <c r="BH241" i="6"/>
  <c r="BG241" i="6"/>
  <c r="BF241" i="6"/>
  <c r="T241" i="6"/>
  <c r="R241" i="6"/>
  <c r="P241" i="6"/>
  <c r="BI238" i="6"/>
  <c r="BH238" i="6"/>
  <c r="BG238" i="6"/>
  <c r="BF238" i="6"/>
  <c r="T238" i="6"/>
  <c r="R238" i="6"/>
  <c r="P238" i="6"/>
  <c r="BI236" i="6"/>
  <c r="BH236" i="6"/>
  <c r="BG236" i="6"/>
  <c r="BF236" i="6"/>
  <c r="T236" i="6"/>
  <c r="R236" i="6"/>
  <c r="P236" i="6"/>
  <c r="BI235" i="6"/>
  <c r="BH235" i="6"/>
  <c r="BG235" i="6"/>
  <c r="BF235" i="6"/>
  <c r="T235" i="6"/>
  <c r="R235" i="6"/>
  <c r="P235" i="6"/>
  <c r="BI233" i="6"/>
  <c r="BH233" i="6"/>
  <c r="BG233" i="6"/>
  <c r="BF233" i="6"/>
  <c r="T233" i="6"/>
  <c r="R233" i="6"/>
  <c r="P233" i="6"/>
  <c r="BI231" i="6"/>
  <c r="BH231" i="6"/>
  <c r="BG231" i="6"/>
  <c r="BF231" i="6"/>
  <c r="T231" i="6"/>
  <c r="R231" i="6"/>
  <c r="P231" i="6"/>
  <c r="BI230" i="6"/>
  <c r="BH230" i="6"/>
  <c r="BG230" i="6"/>
  <c r="BF230" i="6"/>
  <c r="T230" i="6"/>
  <c r="R230" i="6"/>
  <c r="P230" i="6"/>
  <c r="BI229" i="6"/>
  <c r="BH229" i="6"/>
  <c r="BG229" i="6"/>
  <c r="BF229" i="6"/>
  <c r="T229" i="6"/>
  <c r="R229" i="6"/>
  <c r="P229" i="6"/>
  <c r="BI228" i="6"/>
  <c r="BH228" i="6"/>
  <c r="BG228" i="6"/>
  <c r="BF228" i="6"/>
  <c r="T228" i="6"/>
  <c r="R228" i="6"/>
  <c r="P228" i="6"/>
  <c r="BI227" i="6"/>
  <c r="BH227" i="6"/>
  <c r="BG227" i="6"/>
  <c r="BF227" i="6"/>
  <c r="T227" i="6"/>
  <c r="R227" i="6"/>
  <c r="P227" i="6"/>
  <c r="BI226" i="6"/>
  <c r="BH226" i="6"/>
  <c r="BG226" i="6"/>
  <c r="BF226" i="6"/>
  <c r="T226" i="6"/>
  <c r="R226" i="6"/>
  <c r="P226" i="6"/>
  <c r="BI225" i="6"/>
  <c r="BH225" i="6"/>
  <c r="BG225" i="6"/>
  <c r="BF225" i="6"/>
  <c r="T225" i="6"/>
  <c r="R225" i="6"/>
  <c r="P225" i="6"/>
  <c r="BI224" i="6"/>
  <c r="BH224" i="6"/>
  <c r="BG224" i="6"/>
  <c r="BF224" i="6"/>
  <c r="T224" i="6"/>
  <c r="R224" i="6"/>
  <c r="P224" i="6"/>
  <c r="BI223" i="6"/>
  <c r="BH223" i="6"/>
  <c r="BG223" i="6"/>
  <c r="BF223" i="6"/>
  <c r="T223" i="6"/>
  <c r="R223" i="6"/>
  <c r="P223" i="6"/>
  <c r="BI221" i="6"/>
  <c r="BH221" i="6"/>
  <c r="BG221" i="6"/>
  <c r="BF221" i="6"/>
  <c r="T221" i="6"/>
  <c r="R221" i="6"/>
  <c r="P221" i="6"/>
  <c r="BI220" i="6"/>
  <c r="BH220" i="6"/>
  <c r="BG220" i="6"/>
  <c r="BF220" i="6"/>
  <c r="T220" i="6"/>
  <c r="R220" i="6"/>
  <c r="P220" i="6"/>
  <c r="BI219" i="6"/>
  <c r="BH219" i="6"/>
  <c r="BG219" i="6"/>
  <c r="BF219" i="6"/>
  <c r="T219" i="6"/>
  <c r="R219" i="6"/>
  <c r="P219" i="6"/>
  <c r="BI217" i="6"/>
  <c r="BH217" i="6"/>
  <c r="BG217" i="6"/>
  <c r="BF217" i="6"/>
  <c r="T217" i="6"/>
  <c r="R217" i="6"/>
  <c r="P217" i="6"/>
  <c r="BI216" i="6"/>
  <c r="BH216" i="6"/>
  <c r="BG216" i="6"/>
  <c r="BF216" i="6"/>
  <c r="T216" i="6"/>
  <c r="R216" i="6"/>
  <c r="P216" i="6"/>
  <c r="BI215" i="6"/>
  <c r="BH215" i="6"/>
  <c r="BG215" i="6"/>
  <c r="BF215" i="6"/>
  <c r="T215" i="6"/>
  <c r="R215" i="6"/>
  <c r="P215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8" i="6"/>
  <c r="BH208" i="6"/>
  <c r="BG208" i="6"/>
  <c r="BF208" i="6"/>
  <c r="T208" i="6"/>
  <c r="R208" i="6"/>
  <c r="P208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J118" i="6"/>
  <c r="J117" i="6"/>
  <c r="F117" i="6"/>
  <c r="F115" i="6"/>
  <c r="E113" i="6"/>
  <c r="J92" i="6"/>
  <c r="J91" i="6"/>
  <c r="F91" i="6"/>
  <c r="F89" i="6"/>
  <c r="E87" i="6"/>
  <c r="J18" i="6"/>
  <c r="E18" i="6"/>
  <c r="F92" i="6" s="1"/>
  <c r="J17" i="6"/>
  <c r="J12" i="6"/>
  <c r="J115" i="6" s="1"/>
  <c r="E7" i="6"/>
  <c r="E85" i="6" s="1"/>
  <c r="J37" i="5"/>
  <c r="J36" i="5"/>
  <c r="AY98" i="1" s="1"/>
  <c r="J35" i="5"/>
  <c r="AX98" i="1" s="1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T154" i="5" s="1"/>
  <c r="R155" i="5"/>
  <c r="R154" i="5" s="1"/>
  <c r="P155" i="5"/>
  <c r="P154" i="5" s="1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J123" i="5"/>
  <c r="J122" i="5"/>
  <c r="F122" i="5"/>
  <c r="F120" i="5"/>
  <c r="E118" i="5"/>
  <c r="J92" i="5"/>
  <c r="J91" i="5"/>
  <c r="F91" i="5"/>
  <c r="F89" i="5"/>
  <c r="E87" i="5"/>
  <c r="J18" i="5"/>
  <c r="E18" i="5"/>
  <c r="F123" i="5" s="1"/>
  <c r="J17" i="5"/>
  <c r="J12" i="5"/>
  <c r="J89" i="5" s="1"/>
  <c r="E7" i="5"/>
  <c r="E116" i="5" s="1"/>
  <c r="J37" i="4"/>
  <c r="J36" i="4"/>
  <c r="AY97" i="1" s="1"/>
  <c r="J35" i="4"/>
  <c r="AX97" i="1" s="1"/>
  <c r="BI226" i="4"/>
  <c r="BH226" i="4"/>
  <c r="BG226" i="4"/>
  <c r="BF226" i="4"/>
  <c r="T226" i="4"/>
  <c r="T225" i="4"/>
  <c r="R226" i="4"/>
  <c r="R225" i="4" s="1"/>
  <c r="P226" i="4"/>
  <c r="P225" i="4" s="1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T158" i="4" s="1"/>
  <c r="R159" i="4"/>
  <c r="R158" i="4" s="1"/>
  <c r="P159" i="4"/>
  <c r="P158" i="4" s="1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T133" i="4" s="1"/>
  <c r="R134" i="4"/>
  <c r="R133" i="4" s="1"/>
  <c r="P134" i="4"/>
  <c r="P133" i="4"/>
  <c r="BI131" i="4"/>
  <c r="BH131" i="4"/>
  <c r="BG131" i="4"/>
  <c r="BF131" i="4"/>
  <c r="T131" i="4"/>
  <c r="T130" i="4"/>
  <c r="R131" i="4"/>
  <c r="R130" i="4"/>
  <c r="P131" i="4"/>
  <c r="P130" i="4" s="1"/>
  <c r="J125" i="4"/>
  <c r="J124" i="4"/>
  <c r="F124" i="4"/>
  <c r="F122" i="4"/>
  <c r="E120" i="4"/>
  <c r="J92" i="4"/>
  <c r="J91" i="4"/>
  <c r="F91" i="4"/>
  <c r="F89" i="4"/>
  <c r="E87" i="4"/>
  <c r="J18" i="4"/>
  <c r="E18" i="4"/>
  <c r="F125" i="4" s="1"/>
  <c r="J17" i="4"/>
  <c r="J12" i="4"/>
  <c r="J89" i="4" s="1"/>
  <c r="E7" i="4"/>
  <c r="E85" i="4"/>
  <c r="J37" i="3"/>
  <c r="J36" i="3"/>
  <c r="AY96" i="1" s="1"/>
  <c r="J35" i="3"/>
  <c r="AX96" i="1" s="1"/>
  <c r="BI496" i="3"/>
  <c r="BH496" i="3"/>
  <c r="BG496" i="3"/>
  <c r="BF496" i="3"/>
  <c r="T496" i="3"/>
  <c r="T495" i="3" s="1"/>
  <c r="T494" i="3" s="1"/>
  <c r="R496" i="3"/>
  <c r="R495" i="3" s="1"/>
  <c r="R494" i="3" s="1"/>
  <c r="P496" i="3"/>
  <c r="P495" i="3" s="1"/>
  <c r="P494" i="3" s="1"/>
  <c r="BI493" i="3"/>
  <c r="BH493" i="3"/>
  <c r="BG493" i="3"/>
  <c r="BF493" i="3"/>
  <c r="T493" i="3"/>
  <c r="R493" i="3"/>
  <c r="P493" i="3"/>
  <c r="BI492" i="3"/>
  <c r="BH492" i="3"/>
  <c r="BG492" i="3"/>
  <c r="BF492" i="3"/>
  <c r="T492" i="3"/>
  <c r="R492" i="3"/>
  <c r="P492" i="3"/>
  <c r="BI490" i="3"/>
  <c r="BH490" i="3"/>
  <c r="BG490" i="3"/>
  <c r="BF490" i="3"/>
  <c r="T490" i="3"/>
  <c r="R490" i="3"/>
  <c r="P490" i="3"/>
  <c r="BI489" i="3"/>
  <c r="BH489" i="3"/>
  <c r="BG489" i="3"/>
  <c r="BF489" i="3"/>
  <c r="T489" i="3"/>
  <c r="R489" i="3"/>
  <c r="P489" i="3"/>
  <c r="BI487" i="3"/>
  <c r="BH487" i="3"/>
  <c r="BG487" i="3"/>
  <c r="BF487" i="3"/>
  <c r="T487" i="3"/>
  <c r="R487" i="3"/>
  <c r="P487" i="3"/>
  <c r="BI486" i="3"/>
  <c r="BH486" i="3"/>
  <c r="BG486" i="3"/>
  <c r="BF486" i="3"/>
  <c r="T486" i="3"/>
  <c r="R486" i="3"/>
  <c r="P486" i="3"/>
  <c r="BI485" i="3"/>
  <c r="BH485" i="3"/>
  <c r="BG485" i="3"/>
  <c r="BF485" i="3"/>
  <c r="T485" i="3"/>
  <c r="R485" i="3"/>
  <c r="P485" i="3"/>
  <c r="BI484" i="3"/>
  <c r="BH484" i="3"/>
  <c r="BG484" i="3"/>
  <c r="BF484" i="3"/>
  <c r="T484" i="3"/>
  <c r="R484" i="3"/>
  <c r="P484" i="3"/>
  <c r="BI483" i="3"/>
  <c r="BH483" i="3"/>
  <c r="BG483" i="3"/>
  <c r="BF483" i="3"/>
  <c r="T483" i="3"/>
  <c r="R483" i="3"/>
  <c r="P483" i="3"/>
  <c r="BI482" i="3"/>
  <c r="BH482" i="3"/>
  <c r="BG482" i="3"/>
  <c r="BF482" i="3"/>
  <c r="T482" i="3"/>
  <c r="R482" i="3"/>
  <c r="P482" i="3"/>
  <c r="BI481" i="3"/>
  <c r="BH481" i="3"/>
  <c r="BG481" i="3"/>
  <c r="BF481" i="3"/>
  <c r="T481" i="3"/>
  <c r="R481" i="3"/>
  <c r="P481" i="3"/>
  <c r="BI480" i="3"/>
  <c r="BH480" i="3"/>
  <c r="BG480" i="3"/>
  <c r="BF480" i="3"/>
  <c r="T480" i="3"/>
  <c r="R480" i="3"/>
  <c r="P480" i="3"/>
  <c r="BI479" i="3"/>
  <c r="BH479" i="3"/>
  <c r="BG479" i="3"/>
  <c r="BF479" i="3"/>
  <c r="T479" i="3"/>
  <c r="R479" i="3"/>
  <c r="P479" i="3"/>
  <c r="BI478" i="3"/>
  <c r="BH478" i="3"/>
  <c r="BG478" i="3"/>
  <c r="BF478" i="3"/>
  <c r="T478" i="3"/>
  <c r="R478" i="3"/>
  <c r="P478" i="3"/>
  <c r="BI477" i="3"/>
  <c r="BH477" i="3"/>
  <c r="BG477" i="3"/>
  <c r="BF477" i="3"/>
  <c r="T477" i="3"/>
  <c r="R477" i="3"/>
  <c r="P477" i="3"/>
  <c r="BI476" i="3"/>
  <c r="BH476" i="3"/>
  <c r="BG476" i="3"/>
  <c r="BF476" i="3"/>
  <c r="T476" i="3"/>
  <c r="R476" i="3"/>
  <c r="P476" i="3"/>
  <c r="BI475" i="3"/>
  <c r="BH475" i="3"/>
  <c r="BG475" i="3"/>
  <c r="BF475" i="3"/>
  <c r="T475" i="3"/>
  <c r="R475" i="3"/>
  <c r="P475" i="3"/>
  <c r="BI474" i="3"/>
  <c r="BH474" i="3"/>
  <c r="BG474" i="3"/>
  <c r="BF474" i="3"/>
  <c r="T474" i="3"/>
  <c r="R474" i="3"/>
  <c r="P474" i="3"/>
  <c r="BI473" i="3"/>
  <c r="BH473" i="3"/>
  <c r="BG473" i="3"/>
  <c r="BF473" i="3"/>
  <c r="T473" i="3"/>
  <c r="R473" i="3"/>
  <c r="P473" i="3"/>
  <c r="BI472" i="3"/>
  <c r="BH472" i="3"/>
  <c r="BG472" i="3"/>
  <c r="BF472" i="3"/>
  <c r="T472" i="3"/>
  <c r="R472" i="3"/>
  <c r="P472" i="3"/>
  <c r="BI470" i="3"/>
  <c r="BH470" i="3"/>
  <c r="BG470" i="3"/>
  <c r="BF470" i="3"/>
  <c r="T470" i="3"/>
  <c r="R470" i="3"/>
  <c r="P470" i="3"/>
  <c r="BI469" i="3"/>
  <c r="BH469" i="3"/>
  <c r="BG469" i="3"/>
  <c r="BF469" i="3"/>
  <c r="T469" i="3"/>
  <c r="R469" i="3"/>
  <c r="P469" i="3"/>
  <c r="BI468" i="3"/>
  <c r="BH468" i="3"/>
  <c r="BG468" i="3"/>
  <c r="BF468" i="3"/>
  <c r="T468" i="3"/>
  <c r="R468" i="3"/>
  <c r="P468" i="3"/>
  <c r="BI467" i="3"/>
  <c r="BH467" i="3"/>
  <c r="BG467" i="3"/>
  <c r="BF467" i="3"/>
  <c r="T467" i="3"/>
  <c r="R467" i="3"/>
  <c r="P467" i="3"/>
  <c r="BI466" i="3"/>
  <c r="BH466" i="3"/>
  <c r="BG466" i="3"/>
  <c r="BF466" i="3"/>
  <c r="T466" i="3"/>
  <c r="R466" i="3"/>
  <c r="P466" i="3"/>
  <c r="BI465" i="3"/>
  <c r="BH465" i="3"/>
  <c r="BG465" i="3"/>
  <c r="BF465" i="3"/>
  <c r="T465" i="3"/>
  <c r="R465" i="3"/>
  <c r="P465" i="3"/>
  <c r="BI464" i="3"/>
  <c r="BH464" i="3"/>
  <c r="BG464" i="3"/>
  <c r="BF464" i="3"/>
  <c r="T464" i="3"/>
  <c r="R464" i="3"/>
  <c r="P464" i="3"/>
  <c r="BI463" i="3"/>
  <c r="BH463" i="3"/>
  <c r="BG463" i="3"/>
  <c r="BF463" i="3"/>
  <c r="T463" i="3"/>
  <c r="R463" i="3"/>
  <c r="P463" i="3"/>
  <c r="BI462" i="3"/>
  <c r="BH462" i="3"/>
  <c r="BG462" i="3"/>
  <c r="BF462" i="3"/>
  <c r="T462" i="3"/>
  <c r="R462" i="3"/>
  <c r="P462" i="3"/>
  <c r="BI461" i="3"/>
  <c r="BH461" i="3"/>
  <c r="BG461" i="3"/>
  <c r="BF461" i="3"/>
  <c r="T461" i="3"/>
  <c r="R461" i="3"/>
  <c r="P461" i="3"/>
  <c r="BI459" i="3"/>
  <c r="BH459" i="3"/>
  <c r="BG459" i="3"/>
  <c r="BF459" i="3"/>
  <c r="T459" i="3"/>
  <c r="R459" i="3"/>
  <c r="P459" i="3"/>
  <c r="BI458" i="3"/>
  <c r="BH458" i="3"/>
  <c r="BG458" i="3"/>
  <c r="BF458" i="3"/>
  <c r="T458" i="3"/>
  <c r="R458" i="3"/>
  <c r="P458" i="3"/>
  <c r="BI457" i="3"/>
  <c r="BH457" i="3"/>
  <c r="BG457" i="3"/>
  <c r="BF457" i="3"/>
  <c r="T457" i="3"/>
  <c r="R457" i="3"/>
  <c r="P457" i="3"/>
  <c r="BI456" i="3"/>
  <c r="BH456" i="3"/>
  <c r="BG456" i="3"/>
  <c r="BF456" i="3"/>
  <c r="T456" i="3"/>
  <c r="R456" i="3"/>
  <c r="P456" i="3"/>
  <c r="BI455" i="3"/>
  <c r="BH455" i="3"/>
  <c r="BG455" i="3"/>
  <c r="BF455" i="3"/>
  <c r="T455" i="3"/>
  <c r="R455" i="3"/>
  <c r="P455" i="3"/>
  <c r="BI454" i="3"/>
  <c r="BH454" i="3"/>
  <c r="BG454" i="3"/>
  <c r="BF454" i="3"/>
  <c r="T454" i="3"/>
  <c r="R454" i="3"/>
  <c r="P454" i="3"/>
  <c r="BI453" i="3"/>
  <c r="BH453" i="3"/>
  <c r="BG453" i="3"/>
  <c r="BF453" i="3"/>
  <c r="T453" i="3"/>
  <c r="R453" i="3"/>
  <c r="P453" i="3"/>
  <c r="BI452" i="3"/>
  <c r="BH452" i="3"/>
  <c r="BG452" i="3"/>
  <c r="BF452" i="3"/>
  <c r="T452" i="3"/>
  <c r="R452" i="3"/>
  <c r="P452" i="3"/>
  <c r="BI451" i="3"/>
  <c r="BH451" i="3"/>
  <c r="BG451" i="3"/>
  <c r="BF451" i="3"/>
  <c r="T451" i="3"/>
  <c r="R451" i="3"/>
  <c r="P451" i="3"/>
  <c r="BI450" i="3"/>
  <c r="BH450" i="3"/>
  <c r="BG450" i="3"/>
  <c r="BF450" i="3"/>
  <c r="T450" i="3"/>
  <c r="R450" i="3"/>
  <c r="P450" i="3"/>
  <c r="BI449" i="3"/>
  <c r="BH449" i="3"/>
  <c r="BG449" i="3"/>
  <c r="BF449" i="3"/>
  <c r="T449" i="3"/>
  <c r="R449" i="3"/>
  <c r="P449" i="3"/>
  <c r="BI448" i="3"/>
  <c r="BH448" i="3"/>
  <c r="BG448" i="3"/>
  <c r="BF448" i="3"/>
  <c r="T448" i="3"/>
  <c r="R448" i="3"/>
  <c r="P448" i="3"/>
  <c r="BI447" i="3"/>
  <c r="BH447" i="3"/>
  <c r="BG447" i="3"/>
  <c r="BF447" i="3"/>
  <c r="T447" i="3"/>
  <c r="R447" i="3"/>
  <c r="P447" i="3"/>
  <c r="BI446" i="3"/>
  <c r="BH446" i="3"/>
  <c r="BG446" i="3"/>
  <c r="BF446" i="3"/>
  <c r="T446" i="3"/>
  <c r="R446" i="3"/>
  <c r="P446" i="3"/>
  <c r="BI445" i="3"/>
  <c r="BH445" i="3"/>
  <c r="BG445" i="3"/>
  <c r="BF445" i="3"/>
  <c r="T445" i="3"/>
  <c r="R445" i="3"/>
  <c r="P445" i="3"/>
  <c r="BI444" i="3"/>
  <c r="BH444" i="3"/>
  <c r="BG444" i="3"/>
  <c r="BF444" i="3"/>
  <c r="T444" i="3"/>
  <c r="R444" i="3"/>
  <c r="P444" i="3"/>
  <c r="BI443" i="3"/>
  <c r="BH443" i="3"/>
  <c r="BG443" i="3"/>
  <c r="BF443" i="3"/>
  <c r="T443" i="3"/>
  <c r="R443" i="3"/>
  <c r="P443" i="3"/>
  <c r="BI442" i="3"/>
  <c r="BH442" i="3"/>
  <c r="BG442" i="3"/>
  <c r="BF442" i="3"/>
  <c r="T442" i="3"/>
  <c r="R442" i="3"/>
  <c r="P442" i="3"/>
  <c r="BI441" i="3"/>
  <c r="BH441" i="3"/>
  <c r="BG441" i="3"/>
  <c r="BF441" i="3"/>
  <c r="T441" i="3"/>
  <c r="R441" i="3"/>
  <c r="P441" i="3"/>
  <c r="BI439" i="3"/>
  <c r="BH439" i="3"/>
  <c r="BG439" i="3"/>
  <c r="BF439" i="3"/>
  <c r="T439" i="3"/>
  <c r="R439" i="3"/>
  <c r="P439" i="3"/>
  <c r="BI438" i="3"/>
  <c r="BH438" i="3"/>
  <c r="BG438" i="3"/>
  <c r="BF438" i="3"/>
  <c r="T438" i="3"/>
  <c r="R438" i="3"/>
  <c r="P438" i="3"/>
  <c r="BI437" i="3"/>
  <c r="BH437" i="3"/>
  <c r="BG437" i="3"/>
  <c r="BF437" i="3"/>
  <c r="T437" i="3"/>
  <c r="R437" i="3"/>
  <c r="P437" i="3"/>
  <c r="BI436" i="3"/>
  <c r="BH436" i="3"/>
  <c r="BG436" i="3"/>
  <c r="BF436" i="3"/>
  <c r="T436" i="3"/>
  <c r="R436" i="3"/>
  <c r="P436" i="3"/>
  <c r="BI435" i="3"/>
  <c r="BH435" i="3"/>
  <c r="BG435" i="3"/>
  <c r="BF435" i="3"/>
  <c r="T435" i="3"/>
  <c r="R435" i="3"/>
  <c r="P435" i="3"/>
  <c r="BI433" i="3"/>
  <c r="BH433" i="3"/>
  <c r="BG433" i="3"/>
  <c r="BF433" i="3"/>
  <c r="T433" i="3"/>
  <c r="R433" i="3"/>
  <c r="P433" i="3"/>
  <c r="BI432" i="3"/>
  <c r="BH432" i="3"/>
  <c r="BG432" i="3"/>
  <c r="BF432" i="3"/>
  <c r="T432" i="3"/>
  <c r="R432" i="3"/>
  <c r="P432" i="3"/>
  <c r="BI431" i="3"/>
  <c r="BH431" i="3"/>
  <c r="BG431" i="3"/>
  <c r="BF431" i="3"/>
  <c r="T431" i="3"/>
  <c r="R431" i="3"/>
  <c r="P431" i="3"/>
  <c r="BI430" i="3"/>
  <c r="BH430" i="3"/>
  <c r="BG430" i="3"/>
  <c r="BF430" i="3"/>
  <c r="T430" i="3"/>
  <c r="R430" i="3"/>
  <c r="P430" i="3"/>
  <c r="BI429" i="3"/>
  <c r="BH429" i="3"/>
  <c r="BG429" i="3"/>
  <c r="BF429" i="3"/>
  <c r="T429" i="3"/>
  <c r="R429" i="3"/>
  <c r="P429" i="3"/>
  <c r="BI428" i="3"/>
  <c r="BH428" i="3"/>
  <c r="BG428" i="3"/>
  <c r="BF428" i="3"/>
  <c r="T428" i="3"/>
  <c r="R428" i="3"/>
  <c r="P428" i="3"/>
  <c r="BI427" i="3"/>
  <c r="BH427" i="3"/>
  <c r="BG427" i="3"/>
  <c r="BF427" i="3"/>
  <c r="T427" i="3"/>
  <c r="R427" i="3"/>
  <c r="P427" i="3"/>
  <c r="BI425" i="3"/>
  <c r="BH425" i="3"/>
  <c r="BG425" i="3"/>
  <c r="BF425" i="3"/>
  <c r="T425" i="3"/>
  <c r="R425" i="3"/>
  <c r="P425" i="3"/>
  <c r="BI424" i="3"/>
  <c r="BH424" i="3"/>
  <c r="BG424" i="3"/>
  <c r="BF424" i="3"/>
  <c r="T424" i="3"/>
  <c r="R424" i="3"/>
  <c r="P424" i="3"/>
  <c r="BI422" i="3"/>
  <c r="BH422" i="3"/>
  <c r="BG422" i="3"/>
  <c r="BF422" i="3"/>
  <c r="T422" i="3"/>
  <c r="R422" i="3"/>
  <c r="P422" i="3"/>
  <c r="BI421" i="3"/>
  <c r="BH421" i="3"/>
  <c r="BG421" i="3"/>
  <c r="BF421" i="3"/>
  <c r="T421" i="3"/>
  <c r="R421" i="3"/>
  <c r="P421" i="3"/>
  <c r="BI420" i="3"/>
  <c r="BH420" i="3"/>
  <c r="BG420" i="3"/>
  <c r="BF420" i="3"/>
  <c r="T420" i="3"/>
  <c r="R420" i="3"/>
  <c r="P420" i="3"/>
  <c r="BI419" i="3"/>
  <c r="BH419" i="3"/>
  <c r="BG419" i="3"/>
  <c r="BF419" i="3"/>
  <c r="T419" i="3"/>
  <c r="R419" i="3"/>
  <c r="P419" i="3"/>
  <c r="BI418" i="3"/>
  <c r="BH418" i="3"/>
  <c r="BG418" i="3"/>
  <c r="BF418" i="3"/>
  <c r="T418" i="3"/>
  <c r="R418" i="3"/>
  <c r="P418" i="3"/>
  <c r="BI417" i="3"/>
  <c r="BH417" i="3"/>
  <c r="BG417" i="3"/>
  <c r="BF417" i="3"/>
  <c r="T417" i="3"/>
  <c r="R417" i="3"/>
  <c r="P417" i="3"/>
  <c r="BI416" i="3"/>
  <c r="BH416" i="3"/>
  <c r="BG416" i="3"/>
  <c r="BF416" i="3"/>
  <c r="T416" i="3"/>
  <c r="R416" i="3"/>
  <c r="P416" i="3"/>
  <c r="BI415" i="3"/>
  <c r="BH415" i="3"/>
  <c r="BG415" i="3"/>
  <c r="BF415" i="3"/>
  <c r="T415" i="3"/>
  <c r="R415" i="3"/>
  <c r="P415" i="3"/>
  <c r="BI414" i="3"/>
  <c r="BH414" i="3"/>
  <c r="BG414" i="3"/>
  <c r="BF414" i="3"/>
  <c r="T414" i="3"/>
  <c r="R414" i="3"/>
  <c r="P414" i="3"/>
  <c r="BI413" i="3"/>
  <c r="BH413" i="3"/>
  <c r="BG413" i="3"/>
  <c r="BF413" i="3"/>
  <c r="T413" i="3"/>
  <c r="R413" i="3"/>
  <c r="P413" i="3"/>
  <c r="BI412" i="3"/>
  <c r="BH412" i="3"/>
  <c r="BG412" i="3"/>
  <c r="BF412" i="3"/>
  <c r="T412" i="3"/>
  <c r="R412" i="3"/>
  <c r="P412" i="3"/>
  <c r="BI411" i="3"/>
  <c r="BH411" i="3"/>
  <c r="BG411" i="3"/>
  <c r="BF411" i="3"/>
  <c r="T411" i="3"/>
  <c r="R411" i="3"/>
  <c r="P411" i="3"/>
  <c r="BI410" i="3"/>
  <c r="BH410" i="3"/>
  <c r="BG410" i="3"/>
  <c r="BF410" i="3"/>
  <c r="T410" i="3"/>
  <c r="R410" i="3"/>
  <c r="P410" i="3"/>
  <c r="BI409" i="3"/>
  <c r="BH409" i="3"/>
  <c r="BG409" i="3"/>
  <c r="BF409" i="3"/>
  <c r="T409" i="3"/>
  <c r="R409" i="3"/>
  <c r="P409" i="3"/>
  <c r="BI408" i="3"/>
  <c r="BH408" i="3"/>
  <c r="BG408" i="3"/>
  <c r="BF408" i="3"/>
  <c r="T408" i="3"/>
  <c r="R408" i="3"/>
  <c r="P408" i="3"/>
  <c r="BI407" i="3"/>
  <c r="BH407" i="3"/>
  <c r="BG407" i="3"/>
  <c r="BF407" i="3"/>
  <c r="T407" i="3"/>
  <c r="R407" i="3"/>
  <c r="P407" i="3"/>
  <c r="BI406" i="3"/>
  <c r="BH406" i="3"/>
  <c r="BG406" i="3"/>
  <c r="BF406" i="3"/>
  <c r="T406" i="3"/>
  <c r="R406" i="3"/>
  <c r="P406" i="3"/>
  <c r="BI405" i="3"/>
  <c r="BH405" i="3"/>
  <c r="BG405" i="3"/>
  <c r="BF405" i="3"/>
  <c r="T405" i="3"/>
  <c r="R405" i="3"/>
  <c r="P405" i="3"/>
  <c r="BI403" i="3"/>
  <c r="BH403" i="3"/>
  <c r="BG403" i="3"/>
  <c r="BF403" i="3"/>
  <c r="T403" i="3"/>
  <c r="R403" i="3"/>
  <c r="P403" i="3"/>
  <c r="BI402" i="3"/>
  <c r="BH402" i="3"/>
  <c r="BG402" i="3"/>
  <c r="BF402" i="3"/>
  <c r="T402" i="3"/>
  <c r="R402" i="3"/>
  <c r="P402" i="3"/>
  <c r="BI401" i="3"/>
  <c r="BH401" i="3"/>
  <c r="BG401" i="3"/>
  <c r="BF401" i="3"/>
  <c r="T401" i="3"/>
  <c r="R401" i="3"/>
  <c r="P401" i="3"/>
  <c r="BI400" i="3"/>
  <c r="BH400" i="3"/>
  <c r="BG400" i="3"/>
  <c r="BF400" i="3"/>
  <c r="T400" i="3"/>
  <c r="R400" i="3"/>
  <c r="P400" i="3"/>
  <c r="BI399" i="3"/>
  <c r="BH399" i="3"/>
  <c r="BG399" i="3"/>
  <c r="BF399" i="3"/>
  <c r="T399" i="3"/>
  <c r="R399" i="3"/>
  <c r="P399" i="3"/>
  <c r="BI398" i="3"/>
  <c r="BH398" i="3"/>
  <c r="BG398" i="3"/>
  <c r="BF398" i="3"/>
  <c r="T398" i="3"/>
  <c r="R398" i="3"/>
  <c r="P398" i="3"/>
  <c r="BI397" i="3"/>
  <c r="BH397" i="3"/>
  <c r="BG397" i="3"/>
  <c r="BF397" i="3"/>
  <c r="T397" i="3"/>
  <c r="R397" i="3"/>
  <c r="P397" i="3"/>
  <c r="BI396" i="3"/>
  <c r="BH396" i="3"/>
  <c r="BG396" i="3"/>
  <c r="BF396" i="3"/>
  <c r="T396" i="3"/>
  <c r="R396" i="3"/>
  <c r="P396" i="3"/>
  <c r="BI395" i="3"/>
  <c r="BH395" i="3"/>
  <c r="BG395" i="3"/>
  <c r="BF395" i="3"/>
  <c r="T395" i="3"/>
  <c r="R395" i="3"/>
  <c r="P395" i="3"/>
  <c r="BI394" i="3"/>
  <c r="BH394" i="3"/>
  <c r="BG394" i="3"/>
  <c r="BF394" i="3"/>
  <c r="T394" i="3"/>
  <c r="R394" i="3"/>
  <c r="P394" i="3"/>
  <c r="BI393" i="3"/>
  <c r="BH393" i="3"/>
  <c r="BG393" i="3"/>
  <c r="BF393" i="3"/>
  <c r="T393" i="3"/>
  <c r="R393" i="3"/>
  <c r="P393" i="3"/>
  <c r="BI392" i="3"/>
  <c r="BH392" i="3"/>
  <c r="BG392" i="3"/>
  <c r="BF392" i="3"/>
  <c r="T392" i="3"/>
  <c r="R392" i="3"/>
  <c r="P392" i="3"/>
  <c r="BI391" i="3"/>
  <c r="BH391" i="3"/>
  <c r="BG391" i="3"/>
  <c r="BF391" i="3"/>
  <c r="T391" i="3"/>
  <c r="R391" i="3"/>
  <c r="P391" i="3"/>
  <c r="BI389" i="3"/>
  <c r="BH389" i="3"/>
  <c r="BG389" i="3"/>
  <c r="BF389" i="3"/>
  <c r="T389" i="3"/>
  <c r="R389" i="3"/>
  <c r="P389" i="3"/>
  <c r="BI388" i="3"/>
  <c r="BH388" i="3"/>
  <c r="BG388" i="3"/>
  <c r="BF388" i="3"/>
  <c r="T388" i="3"/>
  <c r="R388" i="3"/>
  <c r="P388" i="3"/>
  <c r="BI386" i="3"/>
  <c r="BH386" i="3"/>
  <c r="BG386" i="3"/>
  <c r="BF386" i="3"/>
  <c r="T386" i="3"/>
  <c r="R386" i="3"/>
  <c r="P386" i="3"/>
  <c r="BI385" i="3"/>
  <c r="BH385" i="3"/>
  <c r="BG385" i="3"/>
  <c r="BF385" i="3"/>
  <c r="T385" i="3"/>
  <c r="R385" i="3"/>
  <c r="P385" i="3"/>
  <c r="BI384" i="3"/>
  <c r="BH384" i="3"/>
  <c r="BG384" i="3"/>
  <c r="BF384" i="3"/>
  <c r="T384" i="3"/>
  <c r="R384" i="3"/>
  <c r="P384" i="3"/>
  <c r="BI383" i="3"/>
  <c r="BH383" i="3"/>
  <c r="BG383" i="3"/>
  <c r="BF383" i="3"/>
  <c r="T383" i="3"/>
  <c r="R383" i="3"/>
  <c r="P383" i="3"/>
  <c r="BI382" i="3"/>
  <c r="BH382" i="3"/>
  <c r="BG382" i="3"/>
  <c r="BF382" i="3"/>
  <c r="T382" i="3"/>
  <c r="R382" i="3"/>
  <c r="P382" i="3"/>
  <c r="BI381" i="3"/>
  <c r="BH381" i="3"/>
  <c r="BG381" i="3"/>
  <c r="BF381" i="3"/>
  <c r="T381" i="3"/>
  <c r="R381" i="3"/>
  <c r="P381" i="3"/>
  <c r="BI380" i="3"/>
  <c r="BH380" i="3"/>
  <c r="BG380" i="3"/>
  <c r="BF380" i="3"/>
  <c r="T380" i="3"/>
  <c r="R380" i="3"/>
  <c r="P380" i="3"/>
  <c r="BI379" i="3"/>
  <c r="BH379" i="3"/>
  <c r="BG379" i="3"/>
  <c r="BF379" i="3"/>
  <c r="T379" i="3"/>
  <c r="R379" i="3"/>
  <c r="P379" i="3"/>
  <c r="BI378" i="3"/>
  <c r="BH378" i="3"/>
  <c r="BG378" i="3"/>
  <c r="BF378" i="3"/>
  <c r="T378" i="3"/>
  <c r="R378" i="3"/>
  <c r="P378" i="3"/>
  <c r="BI377" i="3"/>
  <c r="BH377" i="3"/>
  <c r="BG377" i="3"/>
  <c r="BF377" i="3"/>
  <c r="T377" i="3"/>
  <c r="R377" i="3"/>
  <c r="P377" i="3"/>
  <c r="BI376" i="3"/>
  <c r="BH376" i="3"/>
  <c r="BG376" i="3"/>
  <c r="BF376" i="3"/>
  <c r="T376" i="3"/>
  <c r="R376" i="3"/>
  <c r="P376" i="3"/>
  <c r="BI375" i="3"/>
  <c r="BH375" i="3"/>
  <c r="BG375" i="3"/>
  <c r="BF375" i="3"/>
  <c r="T375" i="3"/>
  <c r="R375" i="3"/>
  <c r="P375" i="3"/>
  <c r="BI374" i="3"/>
  <c r="BH374" i="3"/>
  <c r="BG374" i="3"/>
  <c r="BF374" i="3"/>
  <c r="T374" i="3"/>
  <c r="R374" i="3"/>
  <c r="P374" i="3"/>
  <c r="BI373" i="3"/>
  <c r="BH373" i="3"/>
  <c r="BG373" i="3"/>
  <c r="BF373" i="3"/>
  <c r="T373" i="3"/>
  <c r="R373" i="3"/>
  <c r="P373" i="3"/>
  <c r="BI372" i="3"/>
  <c r="BH372" i="3"/>
  <c r="BG372" i="3"/>
  <c r="BF372" i="3"/>
  <c r="T372" i="3"/>
  <c r="R372" i="3"/>
  <c r="P372" i="3"/>
  <c r="BI371" i="3"/>
  <c r="BH371" i="3"/>
  <c r="BG371" i="3"/>
  <c r="BF371" i="3"/>
  <c r="T371" i="3"/>
  <c r="R371" i="3"/>
  <c r="P371" i="3"/>
  <c r="BI370" i="3"/>
  <c r="BH370" i="3"/>
  <c r="BG370" i="3"/>
  <c r="BF370" i="3"/>
  <c r="T370" i="3"/>
  <c r="R370" i="3"/>
  <c r="P370" i="3"/>
  <c r="BI369" i="3"/>
  <c r="BH369" i="3"/>
  <c r="BG369" i="3"/>
  <c r="BF369" i="3"/>
  <c r="T369" i="3"/>
  <c r="R369" i="3"/>
  <c r="P369" i="3"/>
  <c r="BI368" i="3"/>
  <c r="BH368" i="3"/>
  <c r="BG368" i="3"/>
  <c r="BF368" i="3"/>
  <c r="T368" i="3"/>
  <c r="R368" i="3"/>
  <c r="P368" i="3"/>
  <c r="BI367" i="3"/>
  <c r="BH367" i="3"/>
  <c r="BG367" i="3"/>
  <c r="BF367" i="3"/>
  <c r="T367" i="3"/>
  <c r="R367" i="3"/>
  <c r="P367" i="3"/>
  <c r="BI366" i="3"/>
  <c r="BH366" i="3"/>
  <c r="BG366" i="3"/>
  <c r="BF366" i="3"/>
  <c r="T366" i="3"/>
  <c r="R366" i="3"/>
  <c r="P366" i="3"/>
  <c r="BI365" i="3"/>
  <c r="BH365" i="3"/>
  <c r="BG365" i="3"/>
  <c r="BF365" i="3"/>
  <c r="T365" i="3"/>
  <c r="R365" i="3"/>
  <c r="P365" i="3"/>
  <c r="BI364" i="3"/>
  <c r="BH364" i="3"/>
  <c r="BG364" i="3"/>
  <c r="BF364" i="3"/>
  <c r="T364" i="3"/>
  <c r="R364" i="3"/>
  <c r="P364" i="3"/>
  <c r="BI363" i="3"/>
  <c r="BH363" i="3"/>
  <c r="BG363" i="3"/>
  <c r="BF363" i="3"/>
  <c r="T363" i="3"/>
  <c r="R363" i="3"/>
  <c r="P363" i="3"/>
  <c r="BI362" i="3"/>
  <c r="BH362" i="3"/>
  <c r="BG362" i="3"/>
  <c r="BF362" i="3"/>
  <c r="T362" i="3"/>
  <c r="R362" i="3"/>
  <c r="P362" i="3"/>
  <c r="BI361" i="3"/>
  <c r="BH361" i="3"/>
  <c r="BG361" i="3"/>
  <c r="BF361" i="3"/>
  <c r="T361" i="3"/>
  <c r="R361" i="3"/>
  <c r="P361" i="3"/>
  <c r="BI360" i="3"/>
  <c r="BH360" i="3"/>
  <c r="BG360" i="3"/>
  <c r="BF360" i="3"/>
  <c r="T360" i="3"/>
  <c r="R360" i="3"/>
  <c r="P360" i="3"/>
  <c r="BI359" i="3"/>
  <c r="BH359" i="3"/>
  <c r="BG359" i="3"/>
  <c r="BF359" i="3"/>
  <c r="T359" i="3"/>
  <c r="R359" i="3"/>
  <c r="P359" i="3"/>
  <c r="BI358" i="3"/>
  <c r="BH358" i="3"/>
  <c r="BG358" i="3"/>
  <c r="BF358" i="3"/>
  <c r="T358" i="3"/>
  <c r="R358" i="3"/>
  <c r="P358" i="3"/>
  <c r="BI357" i="3"/>
  <c r="BH357" i="3"/>
  <c r="BG357" i="3"/>
  <c r="BF357" i="3"/>
  <c r="T357" i="3"/>
  <c r="R357" i="3"/>
  <c r="P357" i="3"/>
  <c r="BI356" i="3"/>
  <c r="BH356" i="3"/>
  <c r="BG356" i="3"/>
  <c r="BF356" i="3"/>
  <c r="T356" i="3"/>
  <c r="R356" i="3"/>
  <c r="P356" i="3"/>
  <c r="BI355" i="3"/>
  <c r="BH355" i="3"/>
  <c r="BG355" i="3"/>
  <c r="BF355" i="3"/>
  <c r="T355" i="3"/>
  <c r="R355" i="3"/>
  <c r="P355" i="3"/>
  <c r="BI353" i="3"/>
  <c r="BH353" i="3"/>
  <c r="BG353" i="3"/>
  <c r="BF353" i="3"/>
  <c r="T353" i="3"/>
  <c r="R353" i="3"/>
  <c r="P353" i="3"/>
  <c r="BI351" i="3"/>
  <c r="BH351" i="3"/>
  <c r="BG351" i="3"/>
  <c r="BF351" i="3"/>
  <c r="T351" i="3"/>
  <c r="R351" i="3"/>
  <c r="P351" i="3"/>
  <c r="BI350" i="3"/>
  <c r="BH350" i="3"/>
  <c r="BG350" i="3"/>
  <c r="BF350" i="3"/>
  <c r="T350" i="3"/>
  <c r="R350" i="3"/>
  <c r="P350" i="3"/>
  <c r="BI348" i="3"/>
  <c r="BH348" i="3"/>
  <c r="BG348" i="3"/>
  <c r="BF348" i="3"/>
  <c r="T348" i="3"/>
  <c r="T347" i="3" s="1"/>
  <c r="R348" i="3"/>
  <c r="R347" i="3" s="1"/>
  <c r="P348" i="3"/>
  <c r="P347" i="3" s="1"/>
  <c r="BI344" i="3"/>
  <c r="BH344" i="3"/>
  <c r="BG344" i="3"/>
  <c r="BF344" i="3"/>
  <c r="T344" i="3"/>
  <c r="T343" i="3" s="1"/>
  <c r="R344" i="3"/>
  <c r="R343" i="3" s="1"/>
  <c r="P344" i="3"/>
  <c r="P343" i="3"/>
  <c r="BI342" i="3"/>
  <c r="BH342" i="3"/>
  <c r="BG342" i="3"/>
  <c r="BF342" i="3"/>
  <c r="T342" i="3"/>
  <c r="R342" i="3"/>
  <c r="P342" i="3"/>
  <c r="BI340" i="3"/>
  <c r="BH340" i="3"/>
  <c r="BG340" i="3"/>
  <c r="BF340" i="3"/>
  <c r="T340" i="3"/>
  <c r="R340" i="3"/>
  <c r="P340" i="3"/>
  <c r="BI336" i="3"/>
  <c r="BH336" i="3"/>
  <c r="BG336" i="3"/>
  <c r="BF336" i="3"/>
  <c r="T336" i="3"/>
  <c r="R336" i="3"/>
  <c r="P336" i="3"/>
  <c r="BI335" i="3"/>
  <c r="BH335" i="3"/>
  <c r="BG335" i="3"/>
  <c r="BF335" i="3"/>
  <c r="T335" i="3"/>
  <c r="R335" i="3"/>
  <c r="P335" i="3"/>
  <c r="BI334" i="3"/>
  <c r="BH334" i="3"/>
  <c r="BG334" i="3"/>
  <c r="BF334" i="3"/>
  <c r="T334" i="3"/>
  <c r="R334" i="3"/>
  <c r="P334" i="3"/>
  <c r="BI332" i="3"/>
  <c r="BH332" i="3"/>
  <c r="BG332" i="3"/>
  <c r="BF332" i="3"/>
  <c r="T332" i="3"/>
  <c r="R332" i="3"/>
  <c r="P332" i="3"/>
  <c r="BI329" i="3"/>
  <c r="BH329" i="3"/>
  <c r="BG329" i="3"/>
  <c r="BF329" i="3"/>
  <c r="T329" i="3"/>
  <c r="R329" i="3"/>
  <c r="P329" i="3"/>
  <c r="BI326" i="3"/>
  <c r="BH326" i="3"/>
  <c r="BG326" i="3"/>
  <c r="BF326" i="3"/>
  <c r="T326" i="3"/>
  <c r="R326" i="3"/>
  <c r="P326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8" i="3"/>
  <c r="BH318" i="3"/>
  <c r="BG318" i="3"/>
  <c r="BF318" i="3"/>
  <c r="T318" i="3"/>
  <c r="T317" i="3" s="1"/>
  <c r="R318" i="3"/>
  <c r="R317" i="3"/>
  <c r="P318" i="3"/>
  <c r="P317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9" i="3"/>
  <c r="BH309" i="3"/>
  <c r="BG309" i="3"/>
  <c r="BF309" i="3"/>
  <c r="T309" i="3"/>
  <c r="R309" i="3"/>
  <c r="P309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4" i="3"/>
  <c r="BH294" i="3"/>
  <c r="BG294" i="3"/>
  <c r="BF294" i="3"/>
  <c r="T294" i="3"/>
  <c r="R294" i="3"/>
  <c r="P294" i="3"/>
  <c r="BI292" i="3"/>
  <c r="BH292" i="3"/>
  <c r="BG292" i="3"/>
  <c r="BF292" i="3"/>
  <c r="T292" i="3"/>
  <c r="R292" i="3"/>
  <c r="P292" i="3"/>
  <c r="BI290" i="3"/>
  <c r="BH290" i="3"/>
  <c r="BG290" i="3"/>
  <c r="BF290" i="3"/>
  <c r="T290" i="3"/>
  <c r="R290" i="3"/>
  <c r="P290" i="3"/>
  <c r="BI288" i="3"/>
  <c r="BH288" i="3"/>
  <c r="BG288" i="3"/>
  <c r="BF288" i="3"/>
  <c r="T288" i="3"/>
  <c r="R288" i="3"/>
  <c r="P288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77" i="3"/>
  <c r="BH277" i="3"/>
  <c r="BG277" i="3"/>
  <c r="BF277" i="3"/>
  <c r="T277" i="3"/>
  <c r="R277" i="3"/>
  <c r="P277" i="3"/>
  <c r="BI274" i="3"/>
  <c r="BH274" i="3"/>
  <c r="BG274" i="3"/>
  <c r="BF274" i="3"/>
  <c r="T274" i="3"/>
  <c r="R274" i="3"/>
  <c r="P274" i="3"/>
  <c r="BI269" i="3"/>
  <c r="BH269" i="3"/>
  <c r="BG269" i="3"/>
  <c r="BF269" i="3"/>
  <c r="T269" i="3"/>
  <c r="R269" i="3"/>
  <c r="P269" i="3"/>
  <c r="BI263" i="3"/>
  <c r="BH263" i="3"/>
  <c r="BG263" i="3"/>
  <c r="BF263" i="3"/>
  <c r="T263" i="3"/>
  <c r="T262" i="3" s="1"/>
  <c r="R263" i="3"/>
  <c r="R262" i="3" s="1"/>
  <c r="P263" i="3"/>
  <c r="P262" i="3" s="1"/>
  <c r="BI245" i="3"/>
  <c r="BH245" i="3"/>
  <c r="BG245" i="3"/>
  <c r="BF245" i="3"/>
  <c r="T245" i="3"/>
  <c r="T244" i="3" s="1"/>
  <c r="R245" i="3"/>
  <c r="R244" i="3" s="1"/>
  <c r="P245" i="3"/>
  <c r="P244" i="3" s="1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2" i="3"/>
  <c r="BH162" i="3"/>
  <c r="BG162" i="3"/>
  <c r="BF162" i="3"/>
  <c r="T162" i="3"/>
  <c r="R162" i="3"/>
  <c r="P162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2" i="3"/>
  <c r="BH142" i="3"/>
  <c r="BG142" i="3"/>
  <c r="BF142" i="3"/>
  <c r="T142" i="3"/>
  <c r="R142" i="3"/>
  <c r="P142" i="3"/>
  <c r="J136" i="3"/>
  <c r="J135" i="3"/>
  <c r="F135" i="3"/>
  <c r="F133" i="3"/>
  <c r="E131" i="3"/>
  <c r="J92" i="3"/>
  <c r="J91" i="3"/>
  <c r="F91" i="3"/>
  <c r="F89" i="3"/>
  <c r="E87" i="3"/>
  <c r="J18" i="3"/>
  <c r="E18" i="3"/>
  <c r="F136" i="3" s="1"/>
  <c r="J17" i="3"/>
  <c r="J12" i="3"/>
  <c r="J133" i="3" s="1"/>
  <c r="E7" i="3"/>
  <c r="E129" i="3" s="1"/>
  <c r="J37" i="2"/>
  <c r="J36" i="2"/>
  <c r="AY95" i="1" s="1"/>
  <c r="J35" i="2"/>
  <c r="AX95" i="1" s="1"/>
  <c r="BI2434" i="2"/>
  <c r="BH2434" i="2"/>
  <c r="BG2434" i="2"/>
  <c r="BF2434" i="2"/>
  <c r="T2434" i="2"/>
  <c r="T2433" i="2" s="1"/>
  <c r="T2432" i="2" s="1"/>
  <c r="R2434" i="2"/>
  <c r="R2433" i="2" s="1"/>
  <c r="R2432" i="2" s="1"/>
  <c r="P2434" i="2"/>
  <c r="P2433" i="2" s="1"/>
  <c r="P2432" i="2" s="1"/>
  <c r="BI2431" i="2"/>
  <c r="BH2431" i="2"/>
  <c r="BG2431" i="2"/>
  <c r="BF2431" i="2"/>
  <c r="T2431" i="2"/>
  <c r="R2431" i="2"/>
  <c r="P2431" i="2"/>
  <c r="BI2429" i="2"/>
  <c r="BH2429" i="2"/>
  <c r="BG2429" i="2"/>
  <c r="BF2429" i="2"/>
  <c r="T2429" i="2"/>
  <c r="R2429" i="2"/>
  <c r="P2429" i="2"/>
  <c r="BI2423" i="2"/>
  <c r="BH2423" i="2"/>
  <c r="BG2423" i="2"/>
  <c r="BF2423" i="2"/>
  <c r="T2423" i="2"/>
  <c r="R2423" i="2"/>
  <c r="P2423" i="2"/>
  <c r="BI2420" i="2"/>
  <c r="BH2420" i="2"/>
  <c r="BG2420" i="2"/>
  <c r="BF2420" i="2"/>
  <c r="T2420" i="2"/>
  <c r="R2420" i="2"/>
  <c r="P2420" i="2"/>
  <c r="BI2416" i="2"/>
  <c r="BH2416" i="2"/>
  <c r="BG2416" i="2"/>
  <c r="BF2416" i="2"/>
  <c r="T2416" i="2"/>
  <c r="R2416" i="2"/>
  <c r="P2416" i="2"/>
  <c r="BI2413" i="2"/>
  <c r="BH2413" i="2"/>
  <c r="BG2413" i="2"/>
  <c r="BF2413" i="2"/>
  <c r="T2413" i="2"/>
  <c r="R2413" i="2"/>
  <c r="P2413" i="2"/>
  <c r="BI2411" i="2"/>
  <c r="BH2411" i="2"/>
  <c r="BG2411" i="2"/>
  <c r="BF2411" i="2"/>
  <c r="T2411" i="2"/>
  <c r="R2411" i="2"/>
  <c r="P2411" i="2"/>
  <c r="BI2403" i="2"/>
  <c r="BH2403" i="2"/>
  <c r="BG2403" i="2"/>
  <c r="BF2403" i="2"/>
  <c r="T2403" i="2"/>
  <c r="R2403" i="2"/>
  <c r="P2403" i="2"/>
  <c r="BI2401" i="2"/>
  <c r="BH2401" i="2"/>
  <c r="BG2401" i="2"/>
  <c r="BF2401" i="2"/>
  <c r="T2401" i="2"/>
  <c r="R2401" i="2"/>
  <c r="P2401" i="2"/>
  <c r="BI2387" i="2"/>
  <c r="BH2387" i="2"/>
  <c r="BG2387" i="2"/>
  <c r="BF2387" i="2"/>
  <c r="T2387" i="2"/>
  <c r="R2387" i="2"/>
  <c r="P2387" i="2"/>
  <c r="BI2347" i="2"/>
  <c r="BH2347" i="2"/>
  <c r="BG2347" i="2"/>
  <c r="BF2347" i="2"/>
  <c r="T2347" i="2"/>
  <c r="R2347" i="2"/>
  <c r="P2347" i="2"/>
  <c r="BI2332" i="2"/>
  <c r="BH2332" i="2"/>
  <c r="BG2332" i="2"/>
  <c r="BF2332" i="2"/>
  <c r="T2332" i="2"/>
  <c r="R2332" i="2"/>
  <c r="P2332" i="2"/>
  <c r="BI2324" i="2"/>
  <c r="BH2324" i="2"/>
  <c r="BG2324" i="2"/>
  <c r="BF2324" i="2"/>
  <c r="T2324" i="2"/>
  <c r="R2324" i="2"/>
  <c r="P2324" i="2"/>
  <c r="BI2310" i="2"/>
  <c r="BH2310" i="2"/>
  <c r="BG2310" i="2"/>
  <c r="BF2310" i="2"/>
  <c r="T2310" i="2"/>
  <c r="R2310" i="2"/>
  <c r="P2310" i="2"/>
  <c r="BI2304" i="2"/>
  <c r="BH2304" i="2"/>
  <c r="BG2304" i="2"/>
  <c r="BF2304" i="2"/>
  <c r="T2304" i="2"/>
  <c r="R2304" i="2"/>
  <c r="P2304" i="2"/>
  <c r="BI2298" i="2"/>
  <c r="BH2298" i="2"/>
  <c r="BG2298" i="2"/>
  <c r="BF2298" i="2"/>
  <c r="T2298" i="2"/>
  <c r="R2298" i="2"/>
  <c r="P2298" i="2"/>
  <c r="BI2296" i="2"/>
  <c r="BH2296" i="2"/>
  <c r="BG2296" i="2"/>
  <c r="BF2296" i="2"/>
  <c r="T2296" i="2"/>
  <c r="R2296" i="2"/>
  <c r="P2296" i="2"/>
  <c r="BI2294" i="2"/>
  <c r="BH2294" i="2"/>
  <c r="BG2294" i="2"/>
  <c r="BF2294" i="2"/>
  <c r="T2294" i="2"/>
  <c r="R2294" i="2"/>
  <c r="P2294" i="2"/>
  <c r="BI2292" i="2"/>
  <c r="BH2292" i="2"/>
  <c r="BG2292" i="2"/>
  <c r="BF2292" i="2"/>
  <c r="T2292" i="2"/>
  <c r="R2292" i="2"/>
  <c r="P2292" i="2"/>
  <c r="BI2291" i="2"/>
  <c r="BH2291" i="2"/>
  <c r="BG2291" i="2"/>
  <c r="BF2291" i="2"/>
  <c r="T2291" i="2"/>
  <c r="R2291" i="2"/>
  <c r="P2291" i="2"/>
  <c r="BI2289" i="2"/>
  <c r="BH2289" i="2"/>
  <c r="BG2289" i="2"/>
  <c r="BF2289" i="2"/>
  <c r="T2289" i="2"/>
  <c r="R2289" i="2"/>
  <c r="P2289" i="2"/>
  <c r="BI2281" i="2"/>
  <c r="BH2281" i="2"/>
  <c r="BG2281" i="2"/>
  <c r="BF2281" i="2"/>
  <c r="T2281" i="2"/>
  <c r="R2281" i="2"/>
  <c r="P2281" i="2"/>
  <c r="BI2266" i="2"/>
  <c r="BH2266" i="2"/>
  <c r="BG2266" i="2"/>
  <c r="BF2266" i="2"/>
  <c r="T2266" i="2"/>
  <c r="R2266" i="2"/>
  <c r="P2266" i="2"/>
  <c r="BI2263" i="2"/>
  <c r="BH2263" i="2"/>
  <c r="BG2263" i="2"/>
  <c r="BF2263" i="2"/>
  <c r="T2263" i="2"/>
  <c r="R2263" i="2"/>
  <c r="P2263" i="2"/>
  <c r="BI2261" i="2"/>
  <c r="BH2261" i="2"/>
  <c r="BG2261" i="2"/>
  <c r="BF2261" i="2"/>
  <c r="T2261" i="2"/>
  <c r="R2261" i="2"/>
  <c r="P2261" i="2"/>
  <c r="BI2258" i="2"/>
  <c r="BH2258" i="2"/>
  <c r="BG2258" i="2"/>
  <c r="BF2258" i="2"/>
  <c r="T2258" i="2"/>
  <c r="R2258" i="2"/>
  <c r="P2258" i="2"/>
  <c r="BI2257" i="2"/>
  <c r="BH2257" i="2"/>
  <c r="BG2257" i="2"/>
  <c r="BF2257" i="2"/>
  <c r="T2257" i="2"/>
  <c r="R2257" i="2"/>
  <c r="P2257" i="2"/>
  <c r="BI2246" i="2"/>
  <c r="BH2246" i="2"/>
  <c r="BG2246" i="2"/>
  <c r="BF2246" i="2"/>
  <c r="T2246" i="2"/>
  <c r="R2246" i="2"/>
  <c r="P2246" i="2"/>
  <c r="BI2243" i="2"/>
  <c r="BH2243" i="2"/>
  <c r="BG2243" i="2"/>
  <c r="BF2243" i="2"/>
  <c r="T2243" i="2"/>
  <c r="R2243" i="2"/>
  <c r="P2243" i="2"/>
  <c r="BI2220" i="2"/>
  <c r="BH2220" i="2"/>
  <c r="BG2220" i="2"/>
  <c r="BF2220" i="2"/>
  <c r="T2220" i="2"/>
  <c r="R2220" i="2"/>
  <c r="P2220" i="2"/>
  <c r="BI2211" i="2"/>
  <c r="BH2211" i="2"/>
  <c r="BG2211" i="2"/>
  <c r="BF2211" i="2"/>
  <c r="T2211" i="2"/>
  <c r="R2211" i="2"/>
  <c r="P2211" i="2"/>
  <c r="BI2189" i="2"/>
  <c r="BH2189" i="2"/>
  <c r="BG2189" i="2"/>
  <c r="BF2189" i="2"/>
  <c r="T2189" i="2"/>
  <c r="R2189" i="2"/>
  <c r="P2189" i="2"/>
  <c r="BI2166" i="2"/>
  <c r="BH2166" i="2"/>
  <c r="BG2166" i="2"/>
  <c r="BF2166" i="2"/>
  <c r="T2166" i="2"/>
  <c r="R2166" i="2"/>
  <c r="P2166" i="2"/>
  <c r="BI2164" i="2"/>
  <c r="BH2164" i="2"/>
  <c r="BG2164" i="2"/>
  <c r="BF2164" i="2"/>
  <c r="T2164" i="2"/>
  <c r="R2164" i="2"/>
  <c r="P2164" i="2"/>
  <c r="BI2163" i="2"/>
  <c r="BH2163" i="2"/>
  <c r="BG2163" i="2"/>
  <c r="BF2163" i="2"/>
  <c r="T2163" i="2"/>
  <c r="R2163" i="2"/>
  <c r="P2163" i="2"/>
  <c r="BI2156" i="2"/>
  <c r="BH2156" i="2"/>
  <c r="BG2156" i="2"/>
  <c r="BF2156" i="2"/>
  <c r="T2156" i="2"/>
  <c r="R2156" i="2"/>
  <c r="P2156" i="2"/>
  <c r="BI2144" i="2"/>
  <c r="BH2144" i="2"/>
  <c r="BG2144" i="2"/>
  <c r="BF2144" i="2"/>
  <c r="T2144" i="2"/>
  <c r="R2144" i="2"/>
  <c r="P2144" i="2"/>
  <c r="BI2143" i="2"/>
  <c r="BH2143" i="2"/>
  <c r="BG2143" i="2"/>
  <c r="BF2143" i="2"/>
  <c r="T2143" i="2"/>
  <c r="R2143" i="2"/>
  <c r="P2143" i="2"/>
  <c r="BI2131" i="2"/>
  <c r="BH2131" i="2"/>
  <c r="BG2131" i="2"/>
  <c r="BF2131" i="2"/>
  <c r="T2131" i="2"/>
  <c r="R2131" i="2"/>
  <c r="P2131" i="2"/>
  <c r="BI2129" i="2"/>
  <c r="BH2129" i="2"/>
  <c r="BG2129" i="2"/>
  <c r="BF2129" i="2"/>
  <c r="T2129" i="2"/>
  <c r="R2129" i="2"/>
  <c r="P2129" i="2"/>
  <c r="BI2128" i="2"/>
  <c r="BH2128" i="2"/>
  <c r="BG2128" i="2"/>
  <c r="BF2128" i="2"/>
  <c r="T2128" i="2"/>
  <c r="R2128" i="2"/>
  <c r="P2128" i="2"/>
  <c r="BI2123" i="2"/>
  <c r="BH2123" i="2"/>
  <c r="BG2123" i="2"/>
  <c r="BF2123" i="2"/>
  <c r="T2123" i="2"/>
  <c r="R2123" i="2"/>
  <c r="P2123" i="2"/>
  <c r="BI2121" i="2"/>
  <c r="BH2121" i="2"/>
  <c r="BG2121" i="2"/>
  <c r="BF2121" i="2"/>
  <c r="T2121" i="2"/>
  <c r="R2121" i="2"/>
  <c r="P2121" i="2"/>
  <c r="BI2120" i="2"/>
  <c r="BH2120" i="2"/>
  <c r="BG2120" i="2"/>
  <c r="BF2120" i="2"/>
  <c r="T2120" i="2"/>
  <c r="R2120" i="2"/>
  <c r="P2120" i="2"/>
  <c r="BI2119" i="2"/>
  <c r="BH2119" i="2"/>
  <c r="BG2119" i="2"/>
  <c r="BF2119" i="2"/>
  <c r="T2119" i="2"/>
  <c r="R2119" i="2"/>
  <c r="P2119" i="2"/>
  <c r="BI2118" i="2"/>
  <c r="BH2118" i="2"/>
  <c r="BG2118" i="2"/>
  <c r="BF2118" i="2"/>
  <c r="T2118" i="2"/>
  <c r="R2118" i="2"/>
  <c r="P2118" i="2"/>
  <c r="BI2116" i="2"/>
  <c r="BH2116" i="2"/>
  <c r="BG2116" i="2"/>
  <c r="BF2116" i="2"/>
  <c r="T2116" i="2"/>
  <c r="R2116" i="2"/>
  <c r="P2116" i="2"/>
  <c r="BI2113" i="2"/>
  <c r="BH2113" i="2"/>
  <c r="BG2113" i="2"/>
  <c r="BF2113" i="2"/>
  <c r="T2113" i="2"/>
  <c r="R2113" i="2"/>
  <c r="P2113" i="2"/>
  <c r="BI2111" i="2"/>
  <c r="BH2111" i="2"/>
  <c r="BG2111" i="2"/>
  <c r="BF2111" i="2"/>
  <c r="T2111" i="2"/>
  <c r="R2111" i="2"/>
  <c r="P2111" i="2"/>
  <c r="BI2108" i="2"/>
  <c r="BH2108" i="2"/>
  <c r="BG2108" i="2"/>
  <c r="BF2108" i="2"/>
  <c r="T2108" i="2"/>
  <c r="R2108" i="2"/>
  <c r="P2108" i="2"/>
  <c r="BI2106" i="2"/>
  <c r="BH2106" i="2"/>
  <c r="BG2106" i="2"/>
  <c r="BF2106" i="2"/>
  <c r="T2106" i="2"/>
  <c r="R2106" i="2"/>
  <c r="P2106" i="2"/>
  <c r="BI2103" i="2"/>
  <c r="BH2103" i="2"/>
  <c r="BG2103" i="2"/>
  <c r="BF2103" i="2"/>
  <c r="T2103" i="2"/>
  <c r="R2103" i="2"/>
  <c r="P2103" i="2"/>
  <c r="BI2102" i="2"/>
  <c r="BH2102" i="2"/>
  <c r="BG2102" i="2"/>
  <c r="BF2102" i="2"/>
  <c r="T2102" i="2"/>
  <c r="R2102" i="2"/>
  <c r="P2102" i="2"/>
  <c r="BI2100" i="2"/>
  <c r="BH2100" i="2"/>
  <c r="BG2100" i="2"/>
  <c r="BF2100" i="2"/>
  <c r="T2100" i="2"/>
  <c r="R2100" i="2"/>
  <c r="P2100" i="2"/>
  <c r="BI2098" i="2"/>
  <c r="BH2098" i="2"/>
  <c r="BG2098" i="2"/>
  <c r="BF2098" i="2"/>
  <c r="T2098" i="2"/>
  <c r="R2098" i="2"/>
  <c r="P2098" i="2"/>
  <c r="BI2095" i="2"/>
  <c r="BH2095" i="2"/>
  <c r="BG2095" i="2"/>
  <c r="BF2095" i="2"/>
  <c r="T2095" i="2"/>
  <c r="R2095" i="2"/>
  <c r="P2095" i="2"/>
  <c r="BI2093" i="2"/>
  <c r="BH2093" i="2"/>
  <c r="BG2093" i="2"/>
  <c r="BF2093" i="2"/>
  <c r="T2093" i="2"/>
  <c r="R2093" i="2"/>
  <c r="P2093" i="2"/>
  <c r="BI2091" i="2"/>
  <c r="BH2091" i="2"/>
  <c r="BG2091" i="2"/>
  <c r="BF2091" i="2"/>
  <c r="T2091" i="2"/>
  <c r="R2091" i="2"/>
  <c r="P2091" i="2"/>
  <c r="BI2086" i="2"/>
  <c r="BH2086" i="2"/>
  <c r="BG2086" i="2"/>
  <c r="BF2086" i="2"/>
  <c r="T2086" i="2"/>
  <c r="R2086" i="2"/>
  <c r="P2086" i="2"/>
  <c r="BI2081" i="2"/>
  <c r="BH2081" i="2"/>
  <c r="BG2081" i="2"/>
  <c r="BF2081" i="2"/>
  <c r="T2081" i="2"/>
  <c r="R2081" i="2"/>
  <c r="P2081" i="2"/>
  <c r="BI2076" i="2"/>
  <c r="BH2076" i="2"/>
  <c r="BG2076" i="2"/>
  <c r="BF2076" i="2"/>
  <c r="T2076" i="2"/>
  <c r="R2076" i="2"/>
  <c r="P2076" i="2"/>
  <c r="BI2074" i="2"/>
  <c r="BH2074" i="2"/>
  <c r="BG2074" i="2"/>
  <c r="BF2074" i="2"/>
  <c r="T2074" i="2"/>
  <c r="R2074" i="2"/>
  <c r="P2074" i="2"/>
  <c r="BI2072" i="2"/>
  <c r="BH2072" i="2"/>
  <c r="BG2072" i="2"/>
  <c r="BF2072" i="2"/>
  <c r="T2072" i="2"/>
  <c r="R2072" i="2"/>
  <c r="P2072" i="2"/>
  <c r="BI2070" i="2"/>
  <c r="BH2070" i="2"/>
  <c r="BG2070" i="2"/>
  <c r="BF2070" i="2"/>
  <c r="T2070" i="2"/>
  <c r="R2070" i="2"/>
  <c r="P2070" i="2"/>
  <c r="BI2068" i="2"/>
  <c r="BH2068" i="2"/>
  <c r="BG2068" i="2"/>
  <c r="BF2068" i="2"/>
  <c r="T2068" i="2"/>
  <c r="R2068" i="2"/>
  <c r="P2068" i="2"/>
  <c r="BI2066" i="2"/>
  <c r="BH2066" i="2"/>
  <c r="BG2066" i="2"/>
  <c r="BF2066" i="2"/>
  <c r="T2066" i="2"/>
  <c r="R2066" i="2"/>
  <c r="P2066" i="2"/>
  <c r="BI2051" i="2"/>
  <c r="BH2051" i="2"/>
  <c r="BG2051" i="2"/>
  <c r="BF2051" i="2"/>
  <c r="T2051" i="2"/>
  <c r="R2051" i="2"/>
  <c r="P2051" i="2"/>
  <c r="BI2048" i="2"/>
  <c r="BH2048" i="2"/>
  <c r="BG2048" i="2"/>
  <c r="BF2048" i="2"/>
  <c r="T2048" i="2"/>
  <c r="R2048" i="2"/>
  <c r="P2048" i="2"/>
  <c r="BI2042" i="2"/>
  <c r="BH2042" i="2"/>
  <c r="BG2042" i="2"/>
  <c r="BF2042" i="2"/>
  <c r="T2042" i="2"/>
  <c r="R2042" i="2"/>
  <c r="P2042" i="2"/>
  <c r="BI2040" i="2"/>
  <c r="BH2040" i="2"/>
  <c r="BG2040" i="2"/>
  <c r="BF2040" i="2"/>
  <c r="T2040" i="2"/>
  <c r="R2040" i="2"/>
  <c r="P2040" i="2"/>
  <c r="BI2030" i="2"/>
  <c r="BH2030" i="2"/>
  <c r="BG2030" i="2"/>
  <c r="BF2030" i="2"/>
  <c r="T2030" i="2"/>
  <c r="R2030" i="2"/>
  <c r="P2030" i="2"/>
  <c r="BI2029" i="2"/>
  <c r="BH2029" i="2"/>
  <c r="BG2029" i="2"/>
  <c r="BF2029" i="2"/>
  <c r="T2029" i="2"/>
  <c r="R2029" i="2"/>
  <c r="P2029" i="2"/>
  <c r="BI2023" i="2"/>
  <c r="BH2023" i="2"/>
  <c r="BG2023" i="2"/>
  <c r="BF2023" i="2"/>
  <c r="T2023" i="2"/>
  <c r="R2023" i="2"/>
  <c r="P2023" i="2"/>
  <c r="BI2013" i="2"/>
  <c r="BH2013" i="2"/>
  <c r="BG2013" i="2"/>
  <c r="BF2013" i="2"/>
  <c r="T2013" i="2"/>
  <c r="R2013" i="2"/>
  <c r="P2013" i="2"/>
  <c r="BI2007" i="2"/>
  <c r="BH2007" i="2"/>
  <c r="BG2007" i="2"/>
  <c r="BF2007" i="2"/>
  <c r="T2007" i="2"/>
  <c r="R2007" i="2"/>
  <c r="P2007" i="2"/>
  <c r="BI2002" i="2"/>
  <c r="BH2002" i="2"/>
  <c r="BG2002" i="2"/>
  <c r="BF2002" i="2"/>
  <c r="T2002" i="2"/>
  <c r="R2002" i="2"/>
  <c r="P2002" i="2"/>
  <c r="BI1992" i="2"/>
  <c r="BH1992" i="2"/>
  <c r="BG1992" i="2"/>
  <c r="BF1992" i="2"/>
  <c r="T1992" i="2"/>
  <c r="R1992" i="2"/>
  <c r="P1992" i="2"/>
  <c r="BI1977" i="2"/>
  <c r="BH1977" i="2"/>
  <c r="BG1977" i="2"/>
  <c r="BF1977" i="2"/>
  <c r="T1977" i="2"/>
  <c r="R1977" i="2"/>
  <c r="P1977" i="2"/>
  <c r="BI1971" i="2"/>
  <c r="BH1971" i="2"/>
  <c r="BG1971" i="2"/>
  <c r="BF1971" i="2"/>
  <c r="T1971" i="2"/>
  <c r="R1971" i="2"/>
  <c r="P1971" i="2"/>
  <c r="BI1961" i="2"/>
  <c r="BH1961" i="2"/>
  <c r="BG1961" i="2"/>
  <c r="BF1961" i="2"/>
  <c r="T1961" i="2"/>
  <c r="R1961" i="2"/>
  <c r="P1961" i="2"/>
  <c r="BI1953" i="2"/>
  <c r="BH1953" i="2"/>
  <c r="BG1953" i="2"/>
  <c r="BF1953" i="2"/>
  <c r="T1953" i="2"/>
  <c r="R1953" i="2"/>
  <c r="P1953" i="2"/>
  <c r="BI1951" i="2"/>
  <c r="BH1951" i="2"/>
  <c r="BG1951" i="2"/>
  <c r="BF1951" i="2"/>
  <c r="T1951" i="2"/>
  <c r="R1951" i="2"/>
  <c r="P1951" i="2"/>
  <c r="BI1950" i="2"/>
  <c r="BH1950" i="2"/>
  <c r="BG1950" i="2"/>
  <c r="BF1950" i="2"/>
  <c r="T1950" i="2"/>
  <c r="R1950" i="2"/>
  <c r="P1950" i="2"/>
  <c r="BI1949" i="2"/>
  <c r="BH1949" i="2"/>
  <c r="BG1949" i="2"/>
  <c r="BF1949" i="2"/>
  <c r="T1949" i="2"/>
  <c r="R1949" i="2"/>
  <c r="P1949" i="2"/>
  <c r="BI1948" i="2"/>
  <c r="BH1948" i="2"/>
  <c r="BG1948" i="2"/>
  <c r="BF1948" i="2"/>
  <c r="T1948" i="2"/>
  <c r="R1948" i="2"/>
  <c r="P1948" i="2"/>
  <c r="BI1947" i="2"/>
  <c r="BH1947" i="2"/>
  <c r="BG1947" i="2"/>
  <c r="BF1947" i="2"/>
  <c r="T1947" i="2"/>
  <c r="R1947" i="2"/>
  <c r="P1947" i="2"/>
  <c r="BI1946" i="2"/>
  <c r="BH1946" i="2"/>
  <c r="BG1946" i="2"/>
  <c r="BF1946" i="2"/>
  <c r="T1946" i="2"/>
  <c r="R1946" i="2"/>
  <c r="P1946" i="2"/>
  <c r="BI1943" i="2"/>
  <c r="BH1943" i="2"/>
  <c r="BG1943" i="2"/>
  <c r="BF1943" i="2"/>
  <c r="T1943" i="2"/>
  <c r="R1943" i="2"/>
  <c r="P1943" i="2"/>
  <c r="BI1940" i="2"/>
  <c r="BH1940" i="2"/>
  <c r="BG1940" i="2"/>
  <c r="BF1940" i="2"/>
  <c r="T1940" i="2"/>
  <c r="R1940" i="2"/>
  <c r="P1940" i="2"/>
  <c r="BI1935" i="2"/>
  <c r="BH1935" i="2"/>
  <c r="BG1935" i="2"/>
  <c r="BF1935" i="2"/>
  <c r="T1935" i="2"/>
  <c r="R1935" i="2"/>
  <c r="P1935" i="2"/>
  <c r="BI1934" i="2"/>
  <c r="BH1934" i="2"/>
  <c r="BG1934" i="2"/>
  <c r="BF1934" i="2"/>
  <c r="T1934" i="2"/>
  <c r="R1934" i="2"/>
  <c r="P1934" i="2"/>
  <c r="BI1931" i="2"/>
  <c r="BH1931" i="2"/>
  <c r="BG1931" i="2"/>
  <c r="BF1931" i="2"/>
  <c r="T1931" i="2"/>
  <c r="R1931" i="2"/>
  <c r="P1931" i="2"/>
  <c r="BI1928" i="2"/>
  <c r="BH1928" i="2"/>
  <c r="BG1928" i="2"/>
  <c r="BF1928" i="2"/>
  <c r="T1928" i="2"/>
  <c r="R1928" i="2"/>
  <c r="P1928" i="2"/>
  <c r="BI1925" i="2"/>
  <c r="BH1925" i="2"/>
  <c r="BG1925" i="2"/>
  <c r="BF1925" i="2"/>
  <c r="T1925" i="2"/>
  <c r="R1925" i="2"/>
  <c r="P1925" i="2"/>
  <c r="BI1922" i="2"/>
  <c r="BH1922" i="2"/>
  <c r="BG1922" i="2"/>
  <c r="BF1922" i="2"/>
  <c r="T1922" i="2"/>
  <c r="R1922" i="2"/>
  <c r="P1922" i="2"/>
  <c r="BI1919" i="2"/>
  <c r="BH1919" i="2"/>
  <c r="BG1919" i="2"/>
  <c r="BF1919" i="2"/>
  <c r="T1919" i="2"/>
  <c r="R1919" i="2"/>
  <c r="P1919" i="2"/>
  <c r="BI1918" i="2"/>
  <c r="BH1918" i="2"/>
  <c r="BG1918" i="2"/>
  <c r="BF1918" i="2"/>
  <c r="T1918" i="2"/>
  <c r="R1918" i="2"/>
  <c r="P1918" i="2"/>
  <c r="BI1917" i="2"/>
  <c r="BH1917" i="2"/>
  <c r="BG1917" i="2"/>
  <c r="BF1917" i="2"/>
  <c r="T1917" i="2"/>
  <c r="R1917" i="2"/>
  <c r="P1917" i="2"/>
  <c r="BI1916" i="2"/>
  <c r="BH1916" i="2"/>
  <c r="BG1916" i="2"/>
  <c r="BF1916" i="2"/>
  <c r="T1916" i="2"/>
  <c r="R1916" i="2"/>
  <c r="P1916" i="2"/>
  <c r="BI1915" i="2"/>
  <c r="BH1915" i="2"/>
  <c r="BG1915" i="2"/>
  <c r="BF1915" i="2"/>
  <c r="T1915" i="2"/>
  <c r="R1915" i="2"/>
  <c r="P1915" i="2"/>
  <c r="BI1913" i="2"/>
  <c r="BH1913" i="2"/>
  <c r="BG1913" i="2"/>
  <c r="BF1913" i="2"/>
  <c r="T1913" i="2"/>
  <c r="R1913" i="2"/>
  <c r="P1913" i="2"/>
  <c r="BI1912" i="2"/>
  <c r="BH1912" i="2"/>
  <c r="BG1912" i="2"/>
  <c r="BF1912" i="2"/>
  <c r="T1912" i="2"/>
  <c r="R1912" i="2"/>
  <c r="P1912" i="2"/>
  <c r="BI1910" i="2"/>
  <c r="BH1910" i="2"/>
  <c r="BG1910" i="2"/>
  <c r="BF1910" i="2"/>
  <c r="T1910" i="2"/>
  <c r="R1910" i="2"/>
  <c r="P1910" i="2"/>
  <c r="BI1906" i="2"/>
  <c r="BH1906" i="2"/>
  <c r="BG1906" i="2"/>
  <c r="BF1906" i="2"/>
  <c r="T1906" i="2"/>
  <c r="R1906" i="2"/>
  <c r="P1906" i="2"/>
  <c r="BI1902" i="2"/>
  <c r="BH1902" i="2"/>
  <c r="BG1902" i="2"/>
  <c r="BF1902" i="2"/>
  <c r="T1902" i="2"/>
  <c r="R1902" i="2"/>
  <c r="P1902" i="2"/>
  <c r="BI1896" i="2"/>
  <c r="BH1896" i="2"/>
  <c r="BG1896" i="2"/>
  <c r="BF1896" i="2"/>
  <c r="T1896" i="2"/>
  <c r="R1896" i="2"/>
  <c r="P1896" i="2"/>
  <c r="BI1893" i="2"/>
  <c r="BH1893" i="2"/>
  <c r="BG1893" i="2"/>
  <c r="BF1893" i="2"/>
  <c r="T1893" i="2"/>
  <c r="R1893" i="2"/>
  <c r="P1893" i="2"/>
  <c r="BI1890" i="2"/>
  <c r="BH1890" i="2"/>
  <c r="BG1890" i="2"/>
  <c r="BF1890" i="2"/>
  <c r="T1890" i="2"/>
  <c r="R1890" i="2"/>
  <c r="P1890" i="2"/>
  <c r="BI1887" i="2"/>
  <c r="BH1887" i="2"/>
  <c r="BG1887" i="2"/>
  <c r="BF1887" i="2"/>
  <c r="T1887" i="2"/>
  <c r="R1887" i="2"/>
  <c r="P1887" i="2"/>
  <c r="BI1885" i="2"/>
  <c r="BH1885" i="2"/>
  <c r="BG1885" i="2"/>
  <c r="BF1885" i="2"/>
  <c r="T1885" i="2"/>
  <c r="R1885" i="2"/>
  <c r="P1885" i="2"/>
  <c r="BI1883" i="2"/>
  <c r="BH1883" i="2"/>
  <c r="BG1883" i="2"/>
  <c r="BF1883" i="2"/>
  <c r="T1883" i="2"/>
  <c r="R1883" i="2"/>
  <c r="P1883" i="2"/>
  <c r="BI1880" i="2"/>
  <c r="BH1880" i="2"/>
  <c r="BG1880" i="2"/>
  <c r="BF1880" i="2"/>
  <c r="T1880" i="2"/>
  <c r="R1880" i="2"/>
  <c r="P1880" i="2"/>
  <c r="BI1876" i="2"/>
  <c r="BH1876" i="2"/>
  <c r="BG1876" i="2"/>
  <c r="BF1876" i="2"/>
  <c r="T1876" i="2"/>
  <c r="R1876" i="2"/>
  <c r="P1876" i="2"/>
  <c r="BI1874" i="2"/>
  <c r="BH1874" i="2"/>
  <c r="BG1874" i="2"/>
  <c r="BF1874" i="2"/>
  <c r="T1874" i="2"/>
  <c r="R1874" i="2"/>
  <c r="P1874" i="2"/>
  <c r="BI1869" i="2"/>
  <c r="BH1869" i="2"/>
  <c r="BG1869" i="2"/>
  <c r="BF1869" i="2"/>
  <c r="T1869" i="2"/>
  <c r="R1869" i="2"/>
  <c r="P1869" i="2"/>
  <c r="BI1866" i="2"/>
  <c r="BH1866" i="2"/>
  <c r="BG1866" i="2"/>
  <c r="BF1866" i="2"/>
  <c r="T1866" i="2"/>
  <c r="R1866" i="2"/>
  <c r="P1866" i="2"/>
  <c r="BI1863" i="2"/>
  <c r="BH1863" i="2"/>
  <c r="BG1863" i="2"/>
  <c r="BF1863" i="2"/>
  <c r="T1863" i="2"/>
  <c r="R1863" i="2"/>
  <c r="P1863" i="2"/>
  <c r="BI1862" i="2"/>
  <c r="BH1862" i="2"/>
  <c r="BG1862" i="2"/>
  <c r="BF1862" i="2"/>
  <c r="T1862" i="2"/>
  <c r="R1862" i="2"/>
  <c r="P1862" i="2"/>
  <c r="BI1857" i="2"/>
  <c r="BH1857" i="2"/>
  <c r="BG1857" i="2"/>
  <c r="BF1857" i="2"/>
  <c r="T1857" i="2"/>
  <c r="R1857" i="2"/>
  <c r="P1857" i="2"/>
  <c r="BI1854" i="2"/>
  <c r="BH1854" i="2"/>
  <c r="BG1854" i="2"/>
  <c r="BF1854" i="2"/>
  <c r="T1854" i="2"/>
  <c r="R1854" i="2"/>
  <c r="P1854" i="2"/>
  <c r="BI1852" i="2"/>
  <c r="BH1852" i="2"/>
  <c r="BG1852" i="2"/>
  <c r="BF1852" i="2"/>
  <c r="T1852" i="2"/>
  <c r="R1852" i="2"/>
  <c r="P1852" i="2"/>
  <c r="BI1849" i="2"/>
  <c r="BH1849" i="2"/>
  <c r="BG1849" i="2"/>
  <c r="BF1849" i="2"/>
  <c r="T1849" i="2"/>
  <c r="R1849" i="2"/>
  <c r="P1849" i="2"/>
  <c r="BI1846" i="2"/>
  <c r="BH1846" i="2"/>
  <c r="BG1846" i="2"/>
  <c r="BF1846" i="2"/>
  <c r="T1846" i="2"/>
  <c r="R1846" i="2"/>
  <c r="P1846" i="2"/>
  <c r="BI1842" i="2"/>
  <c r="BH1842" i="2"/>
  <c r="BG1842" i="2"/>
  <c r="BF1842" i="2"/>
  <c r="T1842" i="2"/>
  <c r="R1842" i="2"/>
  <c r="P1842" i="2"/>
  <c r="BI1839" i="2"/>
  <c r="BH1839" i="2"/>
  <c r="BG1839" i="2"/>
  <c r="BF1839" i="2"/>
  <c r="T1839" i="2"/>
  <c r="R1839" i="2"/>
  <c r="P1839" i="2"/>
  <c r="BI1837" i="2"/>
  <c r="BH1837" i="2"/>
  <c r="BG1837" i="2"/>
  <c r="BF1837" i="2"/>
  <c r="T1837" i="2"/>
  <c r="R1837" i="2"/>
  <c r="P1837" i="2"/>
  <c r="BI1834" i="2"/>
  <c r="BH1834" i="2"/>
  <c r="BG1834" i="2"/>
  <c r="BF1834" i="2"/>
  <c r="T1834" i="2"/>
  <c r="R1834" i="2"/>
  <c r="P1834" i="2"/>
  <c r="BI1832" i="2"/>
  <c r="BH1832" i="2"/>
  <c r="BG1832" i="2"/>
  <c r="BF1832" i="2"/>
  <c r="T1832" i="2"/>
  <c r="R1832" i="2"/>
  <c r="P1832" i="2"/>
  <c r="BI1829" i="2"/>
  <c r="BH1829" i="2"/>
  <c r="BG1829" i="2"/>
  <c r="BF1829" i="2"/>
  <c r="T1829" i="2"/>
  <c r="R1829" i="2"/>
  <c r="P1829" i="2"/>
  <c r="BI1826" i="2"/>
  <c r="BH1826" i="2"/>
  <c r="BG1826" i="2"/>
  <c r="BF1826" i="2"/>
  <c r="T1826" i="2"/>
  <c r="R1826" i="2"/>
  <c r="P1826" i="2"/>
  <c r="BI1822" i="2"/>
  <c r="BH1822" i="2"/>
  <c r="BG1822" i="2"/>
  <c r="BF1822" i="2"/>
  <c r="T1822" i="2"/>
  <c r="R1822" i="2"/>
  <c r="P1822" i="2"/>
  <c r="BI1817" i="2"/>
  <c r="BH1817" i="2"/>
  <c r="BG1817" i="2"/>
  <c r="BF1817" i="2"/>
  <c r="T1817" i="2"/>
  <c r="R1817" i="2"/>
  <c r="P1817" i="2"/>
  <c r="BI1815" i="2"/>
  <c r="BH1815" i="2"/>
  <c r="BG1815" i="2"/>
  <c r="BF1815" i="2"/>
  <c r="T1815" i="2"/>
  <c r="R1815" i="2"/>
  <c r="P1815" i="2"/>
  <c r="BI1813" i="2"/>
  <c r="BH1813" i="2"/>
  <c r="BG1813" i="2"/>
  <c r="BF1813" i="2"/>
  <c r="T1813" i="2"/>
  <c r="R1813" i="2"/>
  <c r="P1813" i="2"/>
  <c r="BI1811" i="2"/>
  <c r="BH1811" i="2"/>
  <c r="BG1811" i="2"/>
  <c r="BF1811" i="2"/>
  <c r="T1811" i="2"/>
  <c r="R1811" i="2"/>
  <c r="P1811" i="2"/>
  <c r="BI1809" i="2"/>
  <c r="BH1809" i="2"/>
  <c r="BG1809" i="2"/>
  <c r="BF1809" i="2"/>
  <c r="T1809" i="2"/>
  <c r="R1809" i="2"/>
  <c r="P1809" i="2"/>
  <c r="BI1807" i="2"/>
  <c r="BH1807" i="2"/>
  <c r="BG1807" i="2"/>
  <c r="BF1807" i="2"/>
  <c r="T1807" i="2"/>
  <c r="R1807" i="2"/>
  <c r="P1807" i="2"/>
  <c r="BI1805" i="2"/>
  <c r="BH1805" i="2"/>
  <c r="BG1805" i="2"/>
  <c r="BF1805" i="2"/>
  <c r="T1805" i="2"/>
  <c r="R1805" i="2"/>
  <c r="P1805" i="2"/>
  <c r="BI1799" i="2"/>
  <c r="BH1799" i="2"/>
  <c r="BG1799" i="2"/>
  <c r="BF1799" i="2"/>
  <c r="T1799" i="2"/>
  <c r="R1799" i="2"/>
  <c r="P1799" i="2"/>
  <c r="BI1793" i="2"/>
  <c r="BH1793" i="2"/>
  <c r="BG1793" i="2"/>
  <c r="BF1793" i="2"/>
  <c r="T1793" i="2"/>
  <c r="R1793" i="2"/>
  <c r="P1793" i="2"/>
  <c r="BI1791" i="2"/>
  <c r="BH1791" i="2"/>
  <c r="BG1791" i="2"/>
  <c r="BF1791" i="2"/>
  <c r="T1791" i="2"/>
  <c r="R1791" i="2"/>
  <c r="P1791" i="2"/>
  <c r="BI1789" i="2"/>
  <c r="BH1789" i="2"/>
  <c r="BG1789" i="2"/>
  <c r="BF1789" i="2"/>
  <c r="T1789" i="2"/>
  <c r="R1789" i="2"/>
  <c r="P1789" i="2"/>
  <c r="BI1786" i="2"/>
  <c r="BH1786" i="2"/>
  <c r="BG1786" i="2"/>
  <c r="BF1786" i="2"/>
  <c r="T1786" i="2"/>
  <c r="R1786" i="2"/>
  <c r="P1786" i="2"/>
  <c r="BI1784" i="2"/>
  <c r="BH1784" i="2"/>
  <c r="BG1784" i="2"/>
  <c r="BF1784" i="2"/>
  <c r="T1784" i="2"/>
  <c r="R1784" i="2"/>
  <c r="P1784" i="2"/>
  <c r="BI1780" i="2"/>
  <c r="BH1780" i="2"/>
  <c r="BG1780" i="2"/>
  <c r="BF1780" i="2"/>
  <c r="T1780" i="2"/>
  <c r="R1780" i="2"/>
  <c r="P1780" i="2"/>
  <c r="BI1774" i="2"/>
  <c r="BH1774" i="2"/>
  <c r="BG1774" i="2"/>
  <c r="BF1774" i="2"/>
  <c r="T1774" i="2"/>
  <c r="R1774" i="2"/>
  <c r="P1774" i="2"/>
  <c r="BI1771" i="2"/>
  <c r="BH1771" i="2"/>
  <c r="BG1771" i="2"/>
  <c r="BF1771" i="2"/>
  <c r="T1771" i="2"/>
  <c r="R1771" i="2"/>
  <c r="P1771" i="2"/>
  <c r="BI1769" i="2"/>
  <c r="BH1769" i="2"/>
  <c r="BG1769" i="2"/>
  <c r="BF1769" i="2"/>
  <c r="T1769" i="2"/>
  <c r="R1769" i="2"/>
  <c r="P1769" i="2"/>
  <c r="BI1763" i="2"/>
  <c r="BH1763" i="2"/>
  <c r="BG1763" i="2"/>
  <c r="BF1763" i="2"/>
  <c r="T1763" i="2"/>
  <c r="R1763" i="2"/>
  <c r="P1763" i="2"/>
  <c r="BI1757" i="2"/>
  <c r="BH1757" i="2"/>
  <c r="BG1757" i="2"/>
  <c r="BF1757" i="2"/>
  <c r="T1757" i="2"/>
  <c r="R1757" i="2"/>
  <c r="P1757" i="2"/>
  <c r="BI1755" i="2"/>
  <c r="BH1755" i="2"/>
  <c r="BG1755" i="2"/>
  <c r="BF1755" i="2"/>
  <c r="T1755" i="2"/>
  <c r="R1755" i="2"/>
  <c r="P1755" i="2"/>
  <c r="BI1752" i="2"/>
  <c r="BH1752" i="2"/>
  <c r="BG1752" i="2"/>
  <c r="BF1752" i="2"/>
  <c r="T1752" i="2"/>
  <c r="R1752" i="2"/>
  <c r="P1752" i="2"/>
  <c r="BI1750" i="2"/>
  <c r="BH1750" i="2"/>
  <c r="BG1750" i="2"/>
  <c r="BF1750" i="2"/>
  <c r="T1750" i="2"/>
  <c r="R1750" i="2"/>
  <c r="P1750" i="2"/>
  <c r="BI1747" i="2"/>
  <c r="BH1747" i="2"/>
  <c r="BG1747" i="2"/>
  <c r="BF1747" i="2"/>
  <c r="T1747" i="2"/>
  <c r="R1747" i="2"/>
  <c r="P1747" i="2"/>
  <c r="BI1737" i="2"/>
  <c r="BH1737" i="2"/>
  <c r="BG1737" i="2"/>
  <c r="BF1737" i="2"/>
  <c r="T1737" i="2"/>
  <c r="R1737" i="2"/>
  <c r="P1737" i="2"/>
  <c r="BI1734" i="2"/>
  <c r="BH1734" i="2"/>
  <c r="BG1734" i="2"/>
  <c r="BF1734" i="2"/>
  <c r="T1734" i="2"/>
  <c r="R1734" i="2"/>
  <c r="P1734" i="2"/>
  <c r="BI1731" i="2"/>
  <c r="BH1731" i="2"/>
  <c r="BG1731" i="2"/>
  <c r="BF1731" i="2"/>
  <c r="T1731" i="2"/>
  <c r="R1731" i="2"/>
  <c r="P1731" i="2"/>
  <c r="BI1726" i="2"/>
  <c r="BH1726" i="2"/>
  <c r="BG1726" i="2"/>
  <c r="BF1726" i="2"/>
  <c r="T1726" i="2"/>
  <c r="R1726" i="2"/>
  <c r="P1726" i="2"/>
  <c r="BI1723" i="2"/>
  <c r="BH1723" i="2"/>
  <c r="BG1723" i="2"/>
  <c r="BF1723" i="2"/>
  <c r="T1723" i="2"/>
  <c r="R1723" i="2"/>
  <c r="P1723" i="2"/>
  <c r="BI1720" i="2"/>
  <c r="BH1720" i="2"/>
  <c r="BG1720" i="2"/>
  <c r="BF1720" i="2"/>
  <c r="T1720" i="2"/>
  <c r="R1720" i="2"/>
  <c r="P1720" i="2"/>
  <c r="BI1718" i="2"/>
  <c r="BH1718" i="2"/>
  <c r="BG1718" i="2"/>
  <c r="BF1718" i="2"/>
  <c r="T1718" i="2"/>
  <c r="R1718" i="2"/>
  <c r="P1718" i="2"/>
  <c r="BI1715" i="2"/>
  <c r="BH1715" i="2"/>
  <c r="BG1715" i="2"/>
  <c r="BF1715" i="2"/>
  <c r="T1715" i="2"/>
  <c r="R1715" i="2"/>
  <c r="P1715" i="2"/>
  <c r="BI1707" i="2"/>
  <c r="BH1707" i="2"/>
  <c r="BG1707" i="2"/>
  <c r="BF1707" i="2"/>
  <c r="T1707" i="2"/>
  <c r="R1707" i="2"/>
  <c r="P1707" i="2"/>
  <c r="BI1704" i="2"/>
  <c r="BH1704" i="2"/>
  <c r="BG1704" i="2"/>
  <c r="BF1704" i="2"/>
  <c r="T1704" i="2"/>
  <c r="R1704" i="2"/>
  <c r="P1704" i="2"/>
  <c r="BI1700" i="2"/>
  <c r="BH1700" i="2"/>
  <c r="BG1700" i="2"/>
  <c r="BF1700" i="2"/>
  <c r="T1700" i="2"/>
  <c r="R1700" i="2"/>
  <c r="P1700" i="2"/>
  <c r="BI1696" i="2"/>
  <c r="BH1696" i="2"/>
  <c r="BG1696" i="2"/>
  <c r="BF1696" i="2"/>
  <c r="T1696" i="2"/>
  <c r="R1696" i="2"/>
  <c r="P1696" i="2"/>
  <c r="BI1693" i="2"/>
  <c r="BH1693" i="2"/>
  <c r="BG1693" i="2"/>
  <c r="BF1693" i="2"/>
  <c r="T1693" i="2"/>
  <c r="R1693" i="2"/>
  <c r="P1693" i="2"/>
  <c r="BI1689" i="2"/>
  <c r="BH1689" i="2"/>
  <c r="BG1689" i="2"/>
  <c r="BF1689" i="2"/>
  <c r="T1689" i="2"/>
  <c r="R1689" i="2"/>
  <c r="P1689" i="2"/>
  <c r="BI1685" i="2"/>
  <c r="BH1685" i="2"/>
  <c r="BG1685" i="2"/>
  <c r="BF1685" i="2"/>
  <c r="T1685" i="2"/>
  <c r="R1685" i="2"/>
  <c r="P1685" i="2"/>
  <c r="BI1677" i="2"/>
  <c r="BH1677" i="2"/>
  <c r="BG1677" i="2"/>
  <c r="BF1677" i="2"/>
  <c r="T1677" i="2"/>
  <c r="R1677" i="2"/>
  <c r="P1677" i="2"/>
  <c r="BI1675" i="2"/>
  <c r="BH1675" i="2"/>
  <c r="BG1675" i="2"/>
  <c r="BF1675" i="2"/>
  <c r="T1675" i="2"/>
  <c r="R1675" i="2"/>
  <c r="P1675" i="2"/>
  <c r="BI1674" i="2"/>
  <c r="BH1674" i="2"/>
  <c r="BG1674" i="2"/>
  <c r="BF1674" i="2"/>
  <c r="T1674" i="2"/>
  <c r="R1674" i="2"/>
  <c r="P1674" i="2"/>
  <c r="BI1673" i="2"/>
  <c r="BH1673" i="2"/>
  <c r="BG1673" i="2"/>
  <c r="BF1673" i="2"/>
  <c r="T1673" i="2"/>
  <c r="R1673" i="2"/>
  <c r="P1673" i="2"/>
  <c r="BI1671" i="2"/>
  <c r="BH1671" i="2"/>
  <c r="BG1671" i="2"/>
  <c r="BF1671" i="2"/>
  <c r="T1671" i="2"/>
  <c r="R1671" i="2"/>
  <c r="P1671" i="2"/>
  <c r="BI1668" i="2"/>
  <c r="BH1668" i="2"/>
  <c r="BG1668" i="2"/>
  <c r="BF1668" i="2"/>
  <c r="T1668" i="2"/>
  <c r="R1668" i="2"/>
  <c r="P1668" i="2"/>
  <c r="BI1666" i="2"/>
  <c r="BH1666" i="2"/>
  <c r="BG1666" i="2"/>
  <c r="BF1666" i="2"/>
  <c r="T1666" i="2"/>
  <c r="R1666" i="2"/>
  <c r="P1666" i="2"/>
  <c r="BI1664" i="2"/>
  <c r="BH1664" i="2"/>
  <c r="BG1664" i="2"/>
  <c r="BF1664" i="2"/>
  <c r="T1664" i="2"/>
  <c r="R1664" i="2"/>
  <c r="P1664" i="2"/>
  <c r="BI1662" i="2"/>
  <c r="BH1662" i="2"/>
  <c r="BG1662" i="2"/>
  <c r="BF1662" i="2"/>
  <c r="T1662" i="2"/>
  <c r="R1662" i="2"/>
  <c r="P1662" i="2"/>
  <c r="BI1660" i="2"/>
  <c r="BH1660" i="2"/>
  <c r="BG1660" i="2"/>
  <c r="BF1660" i="2"/>
  <c r="T1660" i="2"/>
  <c r="R1660" i="2"/>
  <c r="P1660" i="2"/>
  <c r="BI1658" i="2"/>
  <c r="BH1658" i="2"/>
  <c r="BG1658" i="2"/>
  <c r="BF1658" i="2"/>
  <c r="T1658" i="2"/>
  <c r="R1658" i="2"/>
  <c r="P1658" i="2"/>
  <c r="BI1656" i="2"/>
  <c r="BH1656" i="2"/>
  <c r="BG1656" i="2"/>
  <c r="BF1656" i="2"/>
  <c r="T1656" i="2"/>
  <c r="R1656" i="2"/>
  <c r="P1656" i="2"/>
  <c r="BI1654" i="2"/>
  <c r="BH1654" i="2"/>
  <c r="BG1654" i="2"/>
  <c r="BF1654" i="2"/>
  <c r="T1654" i="2"/>
  <c r="R1654" i="2"/>
  <c r="P1654" i="2"/>
  <c r="BI1652" i="2"/>
  <c r="BH1652" i="2"/>
  <c r="BG1652" i="2"/>
  <c r="BF1652" i="2"/>
  <c r="T1652" i="2"/>
  <c r="R1652" i="2"/>
  <c r="P1652" i="2"/>
  <c r="BI1650" i="2"/>
  <c r="BH1650" i="2"/>
  <c r="BG1650" i="2"/>
  <c r="BF1650" i="2"/>
  <c r="T1650" i="2"/>
  <c r="R1650" i="2"/>
  <c r="P1650" i="2"/>
  <c r="BI1648" i="2"/>
  <c r="BH1648" i="2"/>
  <c r="BG1648" i="2"/>
  <c r="BF1648" i="2"/>
  <c r="T1648" i="2"/>
  <c r="R1648" i="2"/>
  <c r="P1648" i="2"/>
  <c r="BI1646" i="2"/>
  <c r="BH1646" i="2"/>
  <c r="BG1646" i="2"/>
  <c r="BF1646" i="2"/>
  <c r="T1646" i="2"/>
  <c r="R1646" i="2"/>
  <c r="P1646" i="2"/>
  <c r="BI1644" i="2"/>
  <c r="BH1644" i="2"/>
  <c r="BG1644" i="2"/>
  <c r="BF1644" i="2"/>
  <c r="T1644" i="2"/>
  <c r="R1644" i="2"/>
  <c r="P1644" i="2"/>
  <c r="BI1642" i="2"/>
  <c r="BH1642" i="2"/>
  <c r="BG1642" i="2"/>
  <c r="BF1642" i="2"/>
  <c r="T1642" i="2"/>
  <c r="R1642" i="2"/>
  <c r="P1642" i="2"/>
  <c r="BI1639" i="2"/>
  <c r="BH1639" i="2"/>
  <c r="BG1639" i="2"/>
  <c r="BF1639" i="2"/>
  <c r="T1639" i="2"/>
  <c r="R1639" i="2"/>
  <c r="P1639" i="2"/>
  <c r="BI1637" i="2"/>
  <c r="BH1637" i="2"/>
  <c r="BG1637" i="2"/>
  <c r="BF1637" i="2"/>
  <c r="T1637" i="2"/>
  <c r="R1637" i="2"/>
  <c r="P1637" i="2"/>
  <c r="BI1632" i="2"/>
  <c r="BH1632" i="2"/>
  <c r="BG1632" i="2"/>
  <c r="BF1632" i="2"/>
  <c r="T1632" i="2"/>
  <c r="R1632" i="2"/>
  <c r="P1632" i="2"/>
  <c r="BI1629" i="2"/>
  <c r="BH1629" i="2"/>
  <c r="BG1629" i="2"/>
  <c r="BF1629" i="2"/>
  <c r="T1629" i="2"/>
  <c r="R1629" i="2"/>
  <c r="P1629" i="2"/>
  <c r="BI1623" i="2"/>
  <c r="BH1623" i="2"/>
  <c r="BG1623" i="2"/>
  <c r="BF1623" i="2"/>
  <c r="T1623" i="2"/>
  <c r="R1623" i="2"/>
  <c r="P1623" i="2"/>
  <c r="BI1615" i="2"/>
  <c r="BH1615" i="2"/>
  <c r="BG1615" i="2"/>
  <c r="BF1615" i="2"/>
  <c r="T1615" i="2"/>
  <c r="R1615" i="2"/>
  <c r="P1615" i="2"/>
  <c r="BI1609" i="2"/>
  <c r="BH1609" i="2"/>
  <c r="BG1609" i="2"/>
  <c r="BF1609" i="2"/>
  <c r="T1609" i="2"/>
  <c r="R1609" i="2"/>
  <c r="P1609" i="2"/>
  <c r="BI1605" i="2"/>
  <c r="BH1605" i="2"/>
  <c r="BG1605" i="2"/>
  <c r="BF1605" i="2"/>
  <c r="T1605" i="2"/>
  <c r="R1605" i="2"/>
  <c r="P1605" i="2"/>
  <c r="BI1603" i="2"/>
  <c r="BH1603" i="2"/>
  <c r="BG1603" i="2"/>
  <c r="BF1603" i="2"/>
  <c r="T1603" i="2"/>
  <c r="R1603" i="2"/>
  <c r="P1603" i="2"/>
  <c r="BI1601" i="2"/>
  <c r="BH1601" i="2"/>
  <c r="BG1601" i="2"/>
  <c r="BF1601" i="2"/>
  <c r="T1601" i="2"/>
  <c r="R1601" i="2"/>
  <c r="P1601" i="2"/>
  <c r="BI1591" i="2"/>
  <c r="BH1591" i="2"/>
  <c r="BG1591" i="2"/>
  <c r="BF1591" i="2"/>
  <c r="T1591" i="2"/>
  <c r="R1591" i="2"/>
  <c r="P1591" i="2"/>
  <c r="BI1589" i="2"/>
  <c r="BH1589" i="2"/>
  <c r="BG1589" i="2"/>
  <c r="BF1589" i="2"/>
  <c r="T1589" i="2"/>
  <c r="R1589" i="2"/>
  <c r="P1589" i="2"/>
  <c r="BI1582" i="2"/>
  <c r="BH1582" i="2"/>
  <c r="BG1582" i="2"/>
  <c r="BF1582" i="2"/>
  <c r="T1582" i="2"/>
  <c r="R1582" i="2"/>
  <c r="P1582" i="2"/>
  <c r="BI1581" i="2"/>
  <c r="BH1581" i="2"/>
  <c r="BG1581" i="2"/>
  <c r="BF1581" i="2"/>
  <c r="T1581" i="2"/>
  <c r="R1581" i="2"/>
  <c r="P1581" i="2"/>
  <c r="BI1579" i="2"/>
  <c r="BH1579" i="2"/>
  <c r="BG1579" i="2"/>
  <c r="BF1579" i="2"/>
  <c r="T1579" i="2"/>
  <c r="R1579" i="2"/>
  <c r="P1579" i="2"/>
  <c r="BI1577" i="2"/>
  <c r="BH1577" i="2"/>
  <c r="BG1577" i="2"/>
  <c r="BF1577" i="2"/>
  <c r="T1577" i="2"/>
  <c r="R1577" i="2"/>
  <c r="P1577" i="2"/>
  <c r="BI1567" i="2"/>
  <c r="BH1567" i="2"/>
  <c r="BG1567" i="2"/>
  <c r="BF1567" i="2"/>
  <c r="T1567" i="2"/>
  <c r="R1567" i="2"/>
  <c r="P1567" i="2"/>
  <c r="BI1565" i="2"/>
  <c r="BH1565" i="2"/>
  <c r="BG1565" i="2"/>
  <c r="BF1565" i="2"/>
  <c r="T1565" i="2"/>
  <c r="R1565" i="2"/>
  <c r="P1565" i="2"/>
  <c r="BI1558" i="2"/>
  <c r="BH1558" i="2"/>
  <c r="BG1558" i="2"/>
  <c r="BF1558" i="2"/>
  <c r="T1558" i="2"/>
  <c r="R1558" i="2"/>
  <c r="P1558" i="2"/>
  <c r="BI1555" i="2"/>
  <c r="BH1555" i="2"/>
  <c r="BG1555" i="2"/>
  <c r="BF1555" i="2"/>
  <c r="T1555" i="2"/>
  <c r="R1555" i="2"/>
  <c r="P1555" i="2"/>
  <c r="BI1552" i="2"/>
  <c r="BH1552" i="2"/>
  <c r="BG1552" i="2"/>
  <c r="BF1552" i="2"/>
  <c r="T1552" i="2"/>
  <c r="R1552" i="2"/>
  <c r="P1552" i="2"/>
  <c r="BI1550" i="2"/>
  <c r="BH1550" i="2"/>
  <c r="BG1550" i="2"/>
  <c r="BF1550" i="2"/>
  <c r="T1550" i="2"/>
  <c r="R1550" i="2"/>
  <c r="P1550" i="2"/>
  <c r="BI1543" i="2"/>
  <c r="BH1543" i="2"/>
  <c r="BG1543" i="2"/>
  <c r="BF1543" i="2"/>
  <c r="T1543" i="2"/>
  <c r="R1543" i="2"/>
  <c r="P1543" i="2"/>
  <c r="BI1541" i="2"/>
  <c r="BH1541" i="2"/>
  <c r="BG1541" i="2"/>
  <c r="BF1541" i="2"/>
  <c r="T1541" i="2"/>
  <c r="R1541" i="2"/>
  <c r="P1541" i="2"/>
  <c r="BI1538" i="2"/>
  <c r="BH1538" i="2"/>
  <c r="BG1538" i="2"/>
  <c r="BF1538" i="2"/>
  <c r="T1538" i="2"/>
  <c r="R1538" i="2"/>
  <c r="P1538" i="2"/>
  <c r="BI1535" i="2"/>
  <c r="BH1535" i="2"/>
  <c r="BG1535" i="2"/>
  <c r="BF1535" i="2"/>
  <c r="T1535" i="2"/>
  <c r="R1535" i="2"/>
  <c r="P1535" i="2"/>
  <c r="BI1532" i="2"/>
  <c r="BH1532" i="2"/>
  <c r="BG1532" i="2"/>
  <c r="BF1532" i="2"/>
  <c r="T1532" i="2"/>
  <c r="R1532" i="2"/>
  <c r="P1532" i="2"/>
  <c r="BI1529" i="2"/>
  <c r="BH1529" i="2"/>
  <c r="BG1529" i="2"/>
  <c r="BF1529" i="2"/>
  <c r="T1529" i="2"/>
  <c r="R1529" i="2"/>
  <c r="P1529" i="2"/>
  <c r="BI1526" i="2"/>
  <c r="BH1526" i="2"/>
  <c r="BG1526" i="2"/>
  <c r="BF1526" i="2"/>
  <c r="T1526" i="2"/>
  <c r="R1526" i="2"/>
  <c r="P1526" i="2"/>
  <c r="BI1524" i="2"/>
  <c r="BH1524" i="2"/>
  <c r="BG1524" i="2"/>
  <c r="BF1524" i="2"/>
  <c r="T1524" i="2"/>
  <c r="R1524" i="2"/>
  <c r="P1524" i="2"/>
  <c r="BI1521" i="2"/>
  <c r="BH1521" i="2"/>
  <c r="BG1521" i="2"/>
  <c r="BF1521" i="2"/>
  <c r="T1521" i="2"/>
  <c r="R1521" i="2"/>
  <c r="P1521" i="2"/>
  <c r="BI1519" i="2"/>
  <c r="BH1519" i="2"/>
  <c r="BG1519" i="2"/>
  <c r="BF1519" i="2"/>
  <c r="T1519" i="2"/>
  <c r="R1519" i="2"/>
  <c r="P1519" i="2"/>
  <c r="BI1506" i="2"/>
  <c r="BH1506" i="2"/>
  <c r="BG1506" i="2"/>
  <c r="BF1506" i="2"/>
  <c r="T1506" i="2"/>
  <c r="R1506" i="2"/>
  <c r="P1506" i="2"/>
  <c r="BI1500" i="2"/>
  <c r="BH1500" i="2"/>
  <c r="BG1500" i="2"/>
  <c r="BF1500" i="2"/>
  <c r="T1500" i="2"/>
  <c r="R1500" i="2"/>
  <c r="P1500" i="2"/>
  <c r="BI1498" i="2"/>
  <c r="BH1498" i="2"/>
  <c r="BG1498" i="2"/>
  <c r="BF1498" i="2"/>
  <c r="T1498" i="2"/>
  <c r="R1498" i="2"/>
  <c r="P1498" i="2"/>
  <c r="BI1495" i="2"/>
  <c r="BH1495" i="2"/>
  <c r="BG1495" i="2"/>
  <c r="BF1495" i="2"/>
  <c r="T1495" i="2"/>
  <c r="R1495" i="2"/>
  <c r="P1495" i="2"/>
  <c r="BI1493" i="2"/>
  <c r="BH1493" i="2"/>
  <c r="BG1493" i="2"/>
  <c r="BF1493" i="2"/>
  <c r="T1493" i="2"/>
  <c r="R1493" i="2"/>
  <c r="P1493" i="2"/>
  <c r="BI1486" i="2"/>
  <c r="BH1486" i="2"/>
  <c r="BG1486" i="2"/>
  <c r="BF1486" i="2"/>
  <c r="T1486" i="2"/>
  <c r="R1486" i="2"/>
  <c r="P1486" i="2"/>
  <c r="BI1483" i="2"/>
  <c r="BH1483" i="2"/>
  <c r="BG1483" i="2"/>
  <c r="BF1483" i="2"/>
  <c r="T1483" i="2"/>
  <c r="T1482" i="2" s="1"/>
  <c r="R1483" i="2"/>
  <c r="R1482" i="2" s="1"/>
  <c r="P1483" i="2"/>
  <c r="P1482" i="2" s="1"/>
  <c r="BI1479" i="2"/>
  <c r="BH1479" i="2"/>
  <c r="BG1479" i="2"/>
  <c r="BF1479" i="2"/>
  <c r="T1479" i="2"/>
  <c r="R1479" i="2"/>
  <c r="P1479" i="2"/>
  <c r="BI1478" i="2"/>
  <c r="BH1478" i="2"/>
  <c r="BG1478" i="2"/>
  <c r="BF1478" i="2"/>
  <c r="T1478" i="2"/>
  <c r="R1478" i="2"/>
  <c r="P1478" i="2"/>
  <c r="BI1477" i="2"/>
  <c r="BH1477" i="2"/>
  <c r="BG1477" i="2"/>
  <c r="BF1477" i="2"/>
  <c r="T1477" i="2"/>
  <c r="R1477" i="2"/>
  <c r="P1477" i="2"/>
  <c r="BI1475" i="2"/>
  <c r="BH1475" i="2"/>
  <c r="BG1475" i="2"/>
  <c r="BF1475" i="2"/>
  <c r="T1475" i="2"/>
  <c r="R1475" i="2"/>
  <c r="P1475" i="2"/>
  <c r="BI1474" i="2"/>
  <c r="BH1474" i="2"/>
  <c r="BG1474" i="2"/>
  <c r="BF1474" i="2"/>
  <c r="T1474" i="2"/>
  <c r="R1474" i="2"/>
  <c r="P1474" i="2"/>
  <c r="BI1472" i="2"/>
  <c r="BH1472" i="2"/>
  <c r="BG1472" i="2"/>
  <c r="BF1472" i="2"/>
  <c r="T1472" i="2"/>
  <c r="R1472" i="2"/>
  <c r="P1472" i="2"/>
  <c r="BI1470" i="2"/>
  <c r="BH1470" i="2"/>
  <c r="BG1470" i="2"/>
  <c r="BF1470" i="2"/>
  <c r="T1470" i="2"/>
  <c r="R1470" i="2"/>
  <c r="P1470" i="2"/>
  <c r="BI1469" i="2"/>
  <c r="BH1469" i="2"/>
  <c r="BG1469" i="2"/>
  <c r="BF1469" i="2"/>
  <c r="T1469" i="2"/>
  <c r="R1469" i="2"/>
  <c r="P1469" i="2"/>
  <c r="BI1468" i="2"/>
  <c r="BH1468" i="2"/>
  <c r="BG1468" i="2"/>
  <c r="BF1468" i="2"/>
  <c r="T1468" i="2"/>
  <c r="R1468" i="2"/>
  <c r="P1468" i="2"/>
  <c r="BI1467" i="2"/>
  <c r="BH1467" i="2"/>
  <c r="BG1467" i="2"/>
  <c r="BF1467" i="2"/>
  <c r="T1467" i="2"/>
  <c r="R1467" i="2"/>
  <c r="P1467" i="2"/>
  <c r="BI1464" i="2"/>
  <c r="BH1464" i="2"/>
  <c r="BG1464" i="2"/>
  <c r="BF1464" i="2"/>
  <c r="T1464" i="2"/>
  <c r="R1464" i="2"/>
  <c r="P1464" i="2"/>
  <c r="BI1446" i="2"/>
  <c r="BH1446" i="2"/>
  <c r="BG1446" i="2"/>
  <c r="BF1446" i="2"/>
  <c r="T1446" i="2"/>
  <c r="R1446" i="2"/>
  <c r="P1446" i="2"/>
  <c r="BI1410" i="2"/>
  <c r="BH1410" i="2"/>
  <c r="BG1410" i="2"/>
  <c r="BF1410" i="2"/>
  <c r="T1410" i="2"/>
  <c r="R1410" i="2"/>
  <c r="P1410" i="2"/>
  <c r="BI1397" i="2"/>
  <c r="BH1397" i="2"/>
  <c r="BG1397" i="2"/>
  <c r="BF1397" i="2"/>
  <c r="T1397" i="2"/>
  <c r="R1397" i="2"/>
  <c r="P1397" i="2"/>
  <c r="BI1393" i="2"/>
  <c r="BH1393" i="2"/>
  <c r="BG1393" i="2"/>
  <c r="BF1393" i="2"/>
  <c r="T1393" i="2"/>
  <c r="R1393" i="2"/>
  <c r="P1393" i="2"/>
  <c r="BI1391" i="2"/>
  <c r="BH1391" i="2"/>
  <c r="BG1391" i="2"/>
  <c r="BF1391" i="2"/>
  <c r="T1391" i="2"/>
  <c r="R1391" i="2"/>
  <c r="P1391" i="2"/>
  <c r="BI1389" i="2"/>
  <c r="BH1389" i="2"/>
  <c r="BG1389" i="2"/>
  <c r="BF1389" i="2"/>
  <c r="T1389" i="2"/>
  <c r="R1389" i="2"/>
  <c r="P1389" i="2"/>
  <c r="BI1387" i="2"/>
  <c r="BH1387" i="2"/>
  <c r="BG1387" i="2"/>
  <c r="BF1387" i="2"/>
  <c r="T1387" i="2"/>
  <c r="R1387" i="2"/>
  <c r="P1387" i="2"/>
  <c r="BI1382" i="2"/>
  <c r="BH1382" i="2"/>
  <c r="BG1382" i="2"/>
  <c r="BF1382" i="2"/>
  <c r="T1382" i="2"/>
  <c r="R1382" i="2"/>
  <c r="P1382" i="2"/>
  <c r="BI1371" i="2"/>
  <c r="BH1371" i="2"/>
  <c r="BG1371" i="2"/>
  <c r="BF1371" i="2"/>
  <c r="T1371" i="2"/>
  <c r="R1371" i="2"/>
  <c r="P1371" i="2"/>
  <c r="BI1362" i="2"/>
  <c r="BH1362" i="2"/>
  <c r="BG1362" i="2"/>
  <c r="BF1362" i="2"/>
  <c r="T1362" i="2"/>
  <c r="R1362" i="2"/>
  <c r="P1362" i="2"/>
  <c r="BI1356" i="2"/>
  <c r="BH1356" i="2"/>
  <c r="BG1356" i="2"/>
  <c r="BF1356" i="2"/>
  <c r="T1356" i="2"/>
  <c r="R1356" i="2"/>
  <c r="P1356" i="2"/>
  <c r="BI1350" i="2"/>
  <c r="BH1350" i="2"/>
  <c r="BG1350" i="2"/>
  <c r="BF1350" i="2"/>
  <c r="T1350" i="2"/>
  <c r="R1350" i="2"/>
  <c r="P1350" i="2"/>
  <c r="BI1346" i="2"/>
  <c r="BH1346" i="2"/>
  <c r="BG1346" i="2"/>
  <c r="BF1346" i="2"/>
  <c r="T1346" i="2"/>
  <c r="R1346" i="2"/>
  <c r="P1346" i="2"/>
  <c r="BI1344" i="2"/>
  <c r="BH1344" i="2"/>
  <c r="BG1344" i="2"/>
  <c r="BF1344" i="2"/>
  <c r="T1344" i="2"/>
  <c r="R1344" i="2"/>
  <c r="P1344" i="2"/>
  <c r="BI1341" i="2"/>
  <c r="BH1341" i="2"/>
  <c r="BG1341" i="2"/>
  <c r="BF1341" i="2"/>
  <c r="T1341" i="2"/>
  <c r="R1341" i="2"/>
  <c r="P1341" i="2"/>
  <c r="BI1335" i="2"/>
  <c r="BH1335" i="2"/>
  <c r="BG1335" i="2"/>
  <c r="BF1335" i="2"/>
  <c r="T1335" i="2"/>
  <c r="R1335" i="2"/>
  <c r="P1335" i="2"/>
  <c r="BI1332" i="2"/>
  <c r="BH1332" i="2"/>
  <c r="BG1332" i="2"/>
  <c r="BF1332" i="2"/>
  <c r="T1332" i="2"/>
  <c r="R1332" i="2"/>
  <c r="P1332" i="2"/>
  <c r="BI1330" i="2"/>
  <c r="BH1330" i="2"/>
  <c r="BG1330" i="2"/>
  <c r="BF1330" i="2"/>
  <c r="T1330" i="2"/>
  <c r="R1330" i="2"/>
  <c r="P1330" i="2"/>
  <c r="BI1328" i="2"/>
  <c r="BH1328" i="2"/>
  <c r="BG1328" i="2"/>
  <c r="BF1328" i="2"/>
  <c r="T1328" i="2"/>
  <c r="R1328" i="2"/>
  <c r="P1328" i="2"/>
  <c r="BI1326" i="2"/>
  <c r="BH1326" i="2"/>
  <c r="BG1326" i="2"/>
  <c r="BF1326" i="2"/>
  <c r="T1326" i="2"/>
  <c r="R1326" i="2"/>
  <c r="P1326" i="2"/>
  <c r="BI1324" i="2"/>
  <c r="BH1324" i="2"/>
  <c r="BG1324" i="2"/>
  <c r="BF1324" i="2"/>
  <c r="T1324" i="2"/>
  <c r="R1324" i="2"/>
  <c r="P1324" i="2"/>
  <c r="BI1321" i="2"/>
  <c r="BH1321" i="2"/>
  <c r="BG1321" i="2"/>
  <c r="BF1321" i="2"/>
  <c r="T1321" i="2"/>
  <c r="R1321" i="2"/>
  <c r="P1321" i="2"/>
  <c r="BI1316" i="2"/>
  <c r="BH1316" i="2"/>
  <c r="BG1316" i="2"/>
  <c r="BF1316" i="2"/>
  <c r="T1316" i="2"/>
  <c r="R1316" i="2"/>
  <c r="P1316" i="2"/>
  <c r="BI1314" i="2"/>
  <c r="BH1314" i="2"/>
  <c r="BG1314" i="2"/>
  <c r="BF1314" i="2"/>
  <c r="T1314" i="2"/>
  <c r="R1314" i="2"/>
  <c r="P1314" i="2"/>
  <c r="BI1309" i="2"/>
  <c r="BH1309" i="2"/>
  <c r="BG1309" i="2"/>
  <c r="BF1309" i="2"/>
  <c r="T1309" i="2"/>
  <c r="R1309" i="2"/>
  <c r="P1309" i="2"/>
  <c r="BI1300" i="2"/>
  <c r="BH1300" i="2"/>
  <c r="BG1300" i="2"/>
  <c r="BF1300" i="2"/>
  <c r="T1300" i="2"/>
  <c r="R1300" i="2"/>
  <c r="P1300" i="2"/>
  <c r="BI1296" i="2"/>
  <c r="BH1296" i="2"/>
  <c r="BG1296" i="2"/>
  <c r="BF1296" i="2"/>
  <c r="T1296" i="2"/>
  <c r="R1296" i="2"/>
  <c r="P1296" i="2"/>
  <c r="BI1281" i="2"/>
  <c r="BH1281" i="2"/>
  <c r="BG1281" i="2"/>
  <c r="BF1281" i="2"/>
  <c r="T1281" i="2"/>
  <c r="R1281" i="2"/>
  <c r="P1281" i="2"/>
  <c r="BI1276" i="2"/>
  <c r="BH1276" i="2"/>
  <c r="BG1276" i="2"/>
  <c r="BF1276" i="2"/>
  <c r="T1276" i="2"/>
  <c r="R1276" i="2"/>
  <c r="P1276" i="2"/>
  <c r="BI1274" i="2"/>
  <c r="BH1274" i="2"/>
  <c r="BG1274" i="2"/>
  <c r="BF1274" i="2"/>
  <c r="T1274" i="2"/>
  <c r="R1274" i="2"/>
  <c r="P1274" i="2"/>
  <c r="BI1271" i="2"/>
  <c r="BH1271" i="2"/>
  <c r="BG1271" i="2"/>
  <c r="BF1271" i="2"/>
  <c r="T1271" i="2"/>
  <c r="R1271" i="2"/>
  <c r="P1271" i="2"/>
  <c r="BI1263" i="2"/>
  <c r="BH1263" i="2"/>
  <c r="BG1263" i="2"/>
  <c r="BF1263" i="2"/>
  <c r="T1263" i="2"/>
  <c r="R1263" i="2"/>
  <c r="P1263" i="2"/>
  <c r="BI1252" i="2"/>
  <c r="BH1252" i="2"/>
  <c r="BG1252" i="2"/>
  <c r="BF1252" i="2"/>
  <c r="T1252" i="2"/>
  <c r="R1252" i="2"/>
  <c r="P1252" i="2"/>
  <c r="BI1249" i="2"/>
  <c r="BH1249" i="2"/>
  <c r="BG1249" i="2"/>
  <c r="BF1249" i="2"/>
  <c r="T1249" i="2"/>
  <c r="R1249" i="2"/>
  <c r="P1249" i="2"/>
  <c r="BI1243" i="2"/>
  <c r="BH1243" i="2"/>
  <c r="BG1243" i="2"/>
  <c r="BF1243" i="2"/>
  <c r="T1243" i="2"/>
  <c r="R1243" i="2"/>
  <c r="P1243" i="2"/>
  <c r="BI1240" i="2"/>
  <c r="BH1240" i="2"/>
  <c r="BG1240" i="2"/>
  <c r="BF1240" i="2"/>
  <c r="T1240" i="2"/>
  <c r="R1240" i="2"/>
  <c r="P1240" i="2"/>
  <c r="BI1234" i="2"/>
  <c r="BH1234" i="2"/>
  <c r="BG1234" i="2"/>
  <c r="BF1234" i="2"/>
  <c r="T1234" i="2"/>
  <c r="R1234" i="2"/>
  <c r="P1234" i="2"/>
  <c r="BI1229" i="2"/>
  <c r="BH1229" i="2"/>
  <c r="BG1229" i="2"/>
  <c r="BF1229" i="2"/>
  <c r="T1229" i="2"/>
  <c r="R1229" i="2"/>
  <c r="P1229" i="2"/>
  <c r="BI1226" i="2"/>
  <c r="BH1226" i="2"/>
  <c r="BG1226" i="2"/>
  <c r="BF1226" i="2"/>
  <c r="T1226" i="2"/>
  <c r="R1226" i="2"/>
  <c r="P1226" i="2"/>
  <c r="BI1224" i="2"/>
  <c r="BH1224" i="2"/>
  <c r="BG1224" i="2"/>
  <c r="BF1224" i="2"/>
  <c r="T1224" i="2"/>
  <c r="R1224" i="2"/>
  <c r="P1224" i="2"/>
  <c r="BI1218" i="2"/>
  <c r="BH1218" i="2"/>
  <c r="BG1218" i="2"/>
  <c r="BF1218" i="2"/>
  <c r="T1218" i="2"/>
  <c r="R1218" i="2"/>
  <c r="P1218" i="2"/>
  <c r="BI1215" i="2"/>
  <c r="BH1215" i="2"/>
  <c r="BG1215" i="2"/>
  <c r="BF1215" i="2"/>
  <c r="T1215" i="2"/>
  <c r="R1215" i="2"/>
  <c r="P1215" i="2"/>
  <c r="BI1213" i="2"/>
  <c r="BH1213" i="2"/>
  <c r="BG1213" i="2"/>
  <c r="BF1213" i="2"/>
  <c r="T1213" i="2"/>
  <c r="R1213" i="2"/>
  <c r="P1213" i="2"/>
  <c r="BI1211" i="2"/>
  <c r="BH1211" i="2"/>
  <c r="BG1211" i="2"/>
  <c r="BF1211" i="2"/>
  <c r="T1211" i="2"/>
  <c r="R1211" i="2"/>
  <c r="P1211" i="2"/>
  <c r="BI1198" i="2"/>
  <c r="BH1198" i="2"/>
  <c r="BG1198" i="2"/>
  <c r="BF1198" i="2"/>
  <c r="T1198" i="2"/>
  <c r="R1198" i="2"/>
  <c r="P1198" i="2"/>
  <c r="BI1185" i="2"/>
  <c r="BH1185" i="2"/>
  <c r="BG1185" i="2"/>
  <c r="BF1185" i="2"/>
  <c r="T1185" i="2"/>
  <c r="R1185" i="2"/>
  <c r="P1185" i="2"/>
  <c r="BI1172" i="2"/>
  <c r="BH1172" i="2"/>
  <c r="BG1172" i="2"/>
  <c r="BF1172" i="2"/>
  <c r="T1172" i="2"/>
  <c r="R1172" i="2"/>
  <c r="P1172" i="2"/>
  <c r="BI1166" i="2"/>
  <c r="BH1166" i="2"/>
  <c r="BG1166" i="2"/>
  <c r="BF1166" i="2"/>
  <c r="T1166" i="2"/>
  <c r="R1166" i="2"/>
  <c r="P1166" i="2"/>
  <c r="BI1164" i="2"/>
  <c r="BH1164" i="2"/>
  <c r="BG1164" i="2"/>
  <c r="BF1164" i="2"/>
  <c r="T1164" i="2"/>
  <c r="R1164" i="2"/>
  <c r="P1164" i="2"/>
  <c r="BI1163" i="2"/>
  <c r="BH1163" i="2"/>
  <c r="BG1163" i="2"/>
  <c r="BF1163" i="2"/>
  <c r="T1163" i="2"/>
  <c r="R1163" i="2"/>
  <c r="P1163" i="2"/>
  <c r="BI1159" i="2"/>
  <c r="BH1159" i="2"/>
  <c r="BG1159" i="2"/>
  <c r="BF1159" i="2"/>
  <c r="T1159" i="2"/>
  <c r="R1159" i="2"/>
  <c r="P1159" i="2"/>
  <c r="BI1155" i="2"/>
  <c r="BH1155" i="2"/>
  <c r="BG1155" i="2"/>
  <c r="BF1155" i="2"/>
  <c r="T1155" i="2"/>
  <c r="R1155" i="2"/>
  <c r="P1155" i="2"/>
  <c r="BI1150" i="2"/>
  <c r="BH1150" i="2"/>
  <c r="BG1150" i="2"/>
  <c r="BF1150" i="2"/>
  <c r="T1150" i="2"/>
  <c r="R1150" i="2"/>
  <c r="P1150" i="2"/>
  <c r="BI1146" i="2"/>
  <c r="BH1146" i="2"/>
  <c r="BG1146" i="2"/>
  <c r="BF1146" i="2"/>
  <c r="T1146" i="2"/>
  <c r="R1146" i="2"/>
  <c r="P1146" i="2"/>
  <c r="BI1143" i="2"/>
  <c r="BH1143" i="2"/>
  <c r="BG1143" i="2"/>
  <c r="BF1143" i="2"/>
  <c r="T1143" i="2"/>
  <c r="R1143" i="2"/>
  <c r="P1143" i="2"/>
  <c r="BI1138" i="2"/>
  <c r="BH1138" i="2"/>
  <c r="BG1138" i="2"/>
  <c r="BF1138" i="2"/>
  <c r="T1138" i="2"/>
  <c r="R1138" i="2"/>
  <c r="P1138" i="2"/>
  <c r="BI1129" i="2"/>
  <c r="BH1129" i="2"/>
  <c r="BG1129" i="2"/>
  <c r="BF1129" i="2"/>
  <c r="T1129" i="2"/>
  <c r="R1129" i="2"/>
  <c r="P1129" i="2"/>
  <c r="BI1128" i="2"/>
  <c r="BH1128" i="2"/>
  <c r="BG1128" i="2"/>
  <c r="BF1128" i="2"/>
  <c r="T1128" i="2"/>
  <c r="R1128" i="2"/>
  <c r="P1128" i="2"/>
  <c r="BI1125" i="2"/>
  <c r="BH1125" i="2"/>
  <c r="BG1125" i="2"/>
  <c r="BF1125" i="2"/>
  <c r="T1125" i="2"/>
  <c r="R1125" i="2"/>
  <c r="P1125" i="2"/>
  <c r="BI1124" i="2"/>
  <c r="BH1124" i="2"/>
  <c r="BG1124" i="2"/>
  <c r="BF1124" i="2"/>
  <c r="T1124" i="2"/>
  <c r="R1124" i="2"/>
  <c r="P1124" i="2"/>
  <c r="BI1121" i="2"/>
  <c r="BH1121" i="2"/>
  <c r="BG1121" i="2"/>
  <c r="BF1121" i="2"/>
  <c r="T1121" i="2"/>
  <c r="R1121" i="2"/>
  <c r="P1121" i="2"/>
  <c r="BI1120" i="2"/>
  <c r="BH1120" i="2"/>
  <c r="BG1120" i="2"/>
  <c r="BF1120" i="2"/>
  <c r="T1120" i="2"/>
  <c r="R1120" i="2"/>
  <c r="P1120" i="2"/>
  <c r="BI1113" i="2"/>
  <c r="BH1113" i="2"/>
  <c r="BG1113" i="2"/>
  <c r="BF1113" i="2"/>
  <c r="T1113" i="2"/>
  <c r="R1113" i="2"/>
  <c r="P1113" i="2"/>
  <c r="BI1106" i="2"/>
  <c r="BH1106" i="2"/>
  <c r="BG1106" i="2"/>
  <c r="BF1106" i="2"/>
  <c r="T1106" i="2"/>
  <c r="R1106" i="2"/>
  <c r="P1106" i="2"/>
  <c r="BI1098" i="2"/>
  <c r="BH1098" i="2"/>
  <c r="BG1098" i="2"/>
  <c r="BF1098" i="2"/>
  <c r="T1098" i="2"/>
  <c r="R1098" i="2"/>
  <c r="P1098" i="2"/>
  <c r="BI1095" i="2"/>
  <c r="BH1095" i="2"/>
  <c r="BG1095" i="2"/>
  <c r="BF1095" i="2"/>
  <c r="T1095" i="2"/>
  <c r="R1095" i="2"/>
  <c r="P1095" i="2"/>
  <c r="BI1094" i="2"/>
  <c r="BH1094" i="2"/>
  <c r="BG1094" i="2"/>
  <c r="BF1094" i="2"/>
  <c r="T1094" i="2"/>
  <c r="R1094" i="2"/>
  <c r="P1094" i="2"/>
  <c r="BI1093" i="2"/>
  <c r="BH1093" i="2"/>
  <c r="BG1093" i="2"/>
  <c r="BF1093" i="2"/>
  <c r="T1093" i="2"/>
  <c r="R1093" i="2"/>
  <c r="P1093" i="2"/>
  <c r="BI1092" i="2"/>
  <c r="BH1092" i="2"/>
  <c r="BG1092" i="2"/>
  <c r="BF1092" i="2"/>
  <c r="T1092" i="2"/>
  <c r="R1092" i="2"/>
  <c r="P1092" i="2"/>
  <c r="BI1090" i="2"/>
  <c r="BH1090" i="2"/>
  <c r="BG1090" i="2"/>
  <c r="BF1090" i="2"/>
  <c r="T1090" i="2"/>
  <c r="R1090" i="2"/>
  <c r="P1090" i="2"/>
  <c r="BI1083" i="2"/>
  <c r="BH1083" i="2"/>
  <c r="BG1083" i="2"/>
  <c r="BF1083" i="2"/>
  <c r="T1083" i="2"/>
  <c r="R1083" i="2"/>
  <c r="P1083" i="2"/>
  <c r="BI1068" i="2"/>
  <c r="BH1068" i="2"/>
  <c r="BG1068" i="2"/>
  <c r="BF1068" i="2"/>
  <c r="T1068" i="2"/>
  <c r="R1068" i="2"/>
  <c r="P1068" i="2"/>
  <c r="BI1067" i="2"/>
  <c r="BH1067" i="2"/>
  <c r="BG1067" i="2"/>
  <c r="BF1067" i="2"/>
  <c r="T1067" i="2"/>
  <c r="R1067" i="2"/>
  <c r="P1067" i="2"/>
  <c r="BI1062" i="2"/>
  <c r="BH1062" i="2"/>
  <c r="BG1062" i="2"/>
  <c r="BF1062" i="2"/>
  <c r="T1062" i="2"/>
  <c r="R1062" i="2"/>
  <c r="P1062" i="2"/>
  <c r="BI1057" i="2"/>
  <c r="BH1057" i="2"/>
  <c r="BG1057" i="2"/>
  <c r="BF1057" i="2"/>
  <c r="T1057" i="2"/>
  <c r="R1057" i="2"/>
  <c r="P1057" i="2"/>
  <c r="BI1056" i="2"/>
  <c r="BH1056" i="2"/>
  <c r="BG1056" i="2"/>
  <c r="BF1056" i="2"/>
  <c r="T1056" i="2"/>
  <c r="R1056" i="2"/>
  <c r="P1056" i="2"/>
  <c r="BI1051" i="2"/>
  <c r="BH1051" i="2"/>
  <c r="BG1051" i="2"/>
  <c r="BF1051" i="2"/>
  <c r="T1051" i="2"/>
  <c r="R1051" i="2"/>
  <c r="P1051" i="2"/>
  <c r="BI1046" i="2"/>
  <c r="BH1046" i="2"/>
  <c r="BG1046" i="2"/>
  <c r="BF1046" i="2"/>
  <c r="T1046" i="2"/>
  <c r="R1046" i="2"/>
  <c r="P1046" i="2"/>
  <c r="BI1042" i="2"/>
  <c r="BH1042" i="2"/>
  <c r="BG1042" i="2"/>
  <c r="BF1042" i="2"/>
  <c r="T1042" i="2"/>
  <c r="R1042" i="2"/>
  <c r="P1042" i="2"/>
  <c r="BI1039" i="2"/>
  <c r="BH1039" i="2"/>
  <c r="BG1039" i="2"/>
  <c r="BF1039" i="2"/>
  <c r="T1039" i="2"/>
  <c r="R1039" i="2"/>
  <c r="P1039" i="2"/>
  <c r="BI1037" i="2"/>
  <c r="BH1037" i="2"/>
  <c r="BG1037" i="2"/>
  <c r="BF1037" i="2"/>
  <c r="T1037" i="2"/>
  <c r="R1037" i="2"/>
  <c r="P1037" i="2"/>
  <c r="BI1034" i="2"/>
  <c r="BH1034" i="2"/>
  <c r="BG1034" i="2"/>
  <c r="BF1034" i="2"/>
  <c r="T1034" i="2"/>
  <c r="R1034" i="2"/>
  <c r="P1034" i="2"/>
  <c r="BI1032" i="2"/>
  <c r="BH1032" i="2"/>
  <c r="BG1032" i="2"/>
  <c r="BF1032" i="2"/>
  <c r="T1032" i="2"/>
  <c r="R1032" i="2"/>
  <c r="P1032" i="2"/>
  <c r="BI1026" i="2"/>
  <c r="BH1026" i="2"/>
  <c r="BG1026" i="2"/>
  <c r="BF1026" i="2"/>
  <c r="T1026" i="2"/>
  <c r="R1026" i="2"/>
  <c r="P1026" i="2"/>
  <c r="BI1024" i="2"/>
  <c r="BH1024" i="2"/>
  <c r="BG1024" i="2"/>
  <c r="BF1024" i="2"/>
  <c r="T1024" i="2"/>
  <c r="R1024" i="2"/>
  <c r="P1024" i="2"/>
  <c r="BI1022" i="2"/>
  <c r="BH1022" i="2"/>
  <c r="BG1022" i="2"/>
  <c r="BF1022" i="2"/>
  <c r="T1022" i="2"/>
  <c r="R1022" i="2"/>
  <c r="P1022" i="2"/>
  <c r="BI1021" i="2"/>
  <c r="BH1021" i="2"/>
  <c r="BG1021" i="2"/>
  <c r="BF1021" i="2"/>
  <c r="T1021" i="2"/>
  <c r="R1021" i="2"/>
  <c r="P1021" i="2"/>
  <c r="BI1019" i="2"/>
  <c r="BH1019" i="2"/>
  <c r="BG1019" i="2"/>
  <c r="BF1019" i="2"/>
  <c r="T1019" i="2"/>
  <c r="R1019" i="2"/>
  <c r="P1019" i="2"/>
  <c r="BI1017" i="2"/>
  <c r="BH1017" i="2"/>
  <c r="BG1017" i="2"/>
  <c r="BF1017" i="2"/>
  <c r="T1017" i="2"/>
  <c r="R1017" i="2"/>
  <c r="P1017" i="2"/>
  <c r="BI1015" i="2"/>
  <c r="BH1015" i="2"/>
  <c r="BG1015" i="2"/>
  <c r="BF1015" i="2"/>
  <c r="T1015" i="2"/>
  <c r="R1015" i="2"/>
  <c r="P1015" i="2"/>
  <c r="BI1011" i="2"/>
  <c r="BH1011" i="2"/>
  <c r="BG1011" i="2"/>
  <c r="BF1011" i="2"/>
  <c r="T1011" i="2"/>
  <c r="R1011" i="2"/>
  <c r="P1011" i="2"/>
  <c r="BI1007" i="2"/>
  <c r="BH1007" i="2"/>
  <c r="BG1007" i="2"/>
  <c r="BF1007" i="2"/>
  <c r="T1007" i="2"/>
  <c r="R1007" i="2"/>
  <c r="P1007" i="2"/>
  <c r="BI1006" i="2"/>
  <c r="BH1006" i="2"/>
  <c r="BG1006" i="2"/>
  <c r="BF1006" i="2"/>
  <c r="T1006" i="2"/>
  <c r="R1006" i="2"/>
  <c r="P1006" i="2"/>
  <c r="BI1004" i="2"/>
  <c r="BH1004" i="2"/>
  <c r="BG1004" i="2"/>
  <c r="BF1004" i="2"/>
  <c r="T1004" i="2"/>
  <c r="R1004" i="2"/>
  <c r="P1004" i="2"/>
  <c r="BI1000" i="2"/>
  <c r="BH1000" i="2"/>
  <c r="BG1000" i="2"/>
  <c r="BF1000" i="2"/>
  <c r="T1000" i="2"/>
  <c r="R1000" i="2"/>
  <c r="P1000" i="2"/>
  <c r="BI990" i="2"/>
  <c r="BH990" i="2"/>
  <c r="BG990" i="2"/>
  <c r="BF990" i="2"/>
  <c r="T990" i="2"/>
  <c r="R990" i="2"/>
  <c r="P990" i="2"/>
  <c r="BI975" i="2"/>
  <c r="BH975" i="2"/>
  <c r="BG975" i="2"/>
  <c r="BF975" i="2"/>
  <c r="T975" i="2"/>
  <c r="R975" i="2"/>
  <c r="P975" i="2"/>
  <c r="BI972" i="2"/>
  <c r="BH972" i="2"/>
  <c r="BG972" i="2"/>
  <c r="BF972" i="2"/>
  <c r="T972" i="2"/>
  <c r="R972" i="2"/>
  <c r="P972" i="2"/>
  <c r="BI962" i="2"/>
  <c r="BH962" i="2"/>
  <c r="BG962" i="2"/>
  <c r="BF962" i="2"/>
  <c r="T962" i="2"/>
  <c r="R962" i="2"/>
  <c r="P962" i="2"/>
  <c r="BI955" i="2"/>
  <c r="BH955" i="2"/>
  <c r="BG955" i="2"/>
  <c r="BF955" i="2"/>
  <c r="T955" i="2"/>
  <c r="R955" i="2"/>
  <c r="P955" i="2"/>
  <c r="BI953" i="2"/>
  <c r="BH953" i="2"/>
  <c r="BG953" i="2"/>
  <c r="BF953" i="2"/>
  <c r="T953" i="2"/>
  <c r="R953" i="2"/>
  <c r="P953" i="2"/>
  <c r="BI947" i="2"/>
  <c r="BH947" i="2"/>
  <c r="BG947" i="2"/>
  <c r="BF947" i="2"/>
  <c r="T947" i="2"/>
  <c r="R947" i="2"/>
  <c r="P947" i="2"/>
  <c r="BI938" i="2"/>
  <c r="BH938" i="2"/>
  <c r="BG938" i="2"/>
  <c r="BF938" i="2"/>
  <c r="T938" i="2"/>
  <c r="R938" i="2"/>
  <c r="P938" i="2"/>
  <c r="BI924" i="2"/>
  <c r="BH924" i="2"/>
  <c r="BG924" i="2"/>
  <c r="BF924" i="2"/>
  <c r="T924" i="2"/>
  <c r="R924" i="2"/>
  <c r="P924" i="2"/>
  <c r="BI917" i="2"/>
  <c r="BH917" i="2"/>
  <c r="BG917" i="2"/>
  <c r="BF917" i="2"/>
  <c r="T917" i="2"/>
  <c r="R917" i="2"/>
  <c r="P917" i="2"/>
  <c r="BI914" i="2"/>
  <c r="BH914" i="2"/>
  <c r="BG914" i="2"/>
  <c r="BF914" i="2"/>
  <c r="T914" i="2"/>
  <c r="R914" i="2"/>
  <c r="P914" i="2"/>
  <c r="BI911" i="2"/>
  <c r="BH911" i="2"/>
  <c r="BG911" i="2"/>
  <c r="BF911" i="2"/>
  <c r="T911" i="2"/>
  <c r="R911" i="2"/>
  <c r="P911" i="2"/>
  <c r="BI892" i="2"/>
  <c r="BH892" i="2"/>
  <c r="BG892" i="2"/>
  <c r="BF892" i="2"/>
  <c r="T892" i="2"/>
  <c r="R892" i="2"/>
  <c r="P892" i="2"/>
  <c r="BI891" i="2"/>
  <c r="BH891" i="2"/>
  <c r="BG891" i="2"/>
  <c r="BF891" i="2"/>
  <c r="T891" i="2"/>
  <c r="R891" i="2"/>
  <c r="P891" i="2"/>
  <c r="BI886" i="2"/>
  <c r="BH886" i="2"/>
  <c r="BG886" i="2"/>
  <c r="BF886" i="2"/>
  <c r="T886" i="2"/>
  <c r="R886" i="2"/>
  <c r="P886" i="2"/>
  <c r="BI873" i="2"/>
  <c r="BH873" i="2"/>
  <c r="BG873" i="2"/>
  <c r="BF873" i="2"/>
  <c r="T873" i="2"/>
  <c r="R873" i="2"/>
  <c r="P873" i="2"/>
  <c r="BI870" i="2"/>
  <c r="BH870" i="2"/>
  <c r="BG870" i="2"/>
  <c r="BF870" i="2"/>
  <c r="T870" i="2"/>
  <c r="R870" i="2"/>
  <c r="P870" i="2"/>
  <c r="BI867" i="2"/>
  <c r="BH867" i="2"/>
  <c r="BG867" i="2"/>
  <c r="BF867" i="2"/>
  <c r="T867" i="2"/>
  <c r="R867" i="2"/>
  <c r="P867" i="2"/>
  <c r="BI857" i="2"/>
  <c r="BH857" i="2"/>
  <c r="BG857" i="2"/>
  <c r="BF857" i="2"/>
  <c r="T857" i="2"/>
  <c r="R857" i="2"/>
  <c r="P857" i="2"/>
  <c r="BI854" i="2"/>
  <c r="BH854" i="2"/>
  <c r="BG854" i="2"/>
  <c r="BF854" i="2"/>
  <c r="T854" i="2"/>
  <c r="R854" i="2"/>
  <c r="P854" i="2"/>
  <c r="BI846" i="2"/>
  <c r="BH846" i="2"/>
  <c r="BG846" i="2"/>
  <c r="BF846" i="2"/>
  <c r="T846" i="2"/>
  <c r="R846" i="2"/>
  <c r="P846" i="2"/>
  <c r="BI842" i="2"/>
  <c r="BH842" i="2"/>
  <c r="BG842" i="2"/>
  <c r="BF842" i="2"/>
  <c r="T842" i="2"/>
  <c r="R842" i="2"/>
  <c r="P842" i="2"/>
  <c r="BI841" i="2"/>
  <c r="BH841" i="2"/>
  <c r="BG841" i="2"/>
  <c r="BF841" i="2"/>
  <c r="T841" i="2"/>
  <c r="R841" i="2"/>
  <c r="P841" i="2"/>
  <c r="BI835" i="2"/>
  <c r="BH835" i="2"/>
  <c r="BG835" i="2"/>
  <c r="BF835" i="2"/>
  <c r="T835" i="2"/>
  <c r="R835" i="2"/>
  <c r="P835" i="2"/>
  <c r="BI829" i="2"/>
  <c r="BH829" i="2"/>
  <c r="BG829" i="2"/>
  <c r="BF829" i="2"/>
  <c r="T829" i="2"/>
  <c r="R829" i="2"/>
  <c r="P829" i="2"/>
  <c r="BI810" i="2"/>
  <c r="BH810" i="2"/>
  <c r="BG810" i="2"/>
  <c r="BF810" i="2"/>
  <c r="T810" i="2"/>
  <c r="R810" i="2"/>
  <c r="P810" i="2"/>
  <c r="BI802" i="2"/>
  <c r="BH802" i="2"/>
  <c r="BG802" i="2"/>
  <c r="BF802" i="2"/>
  <c r="T802" i="2"/>
  <c r="R802" i="2"/>
  <c r="P802" i="2"/>
  <c r="BI797" i="2"/>
  <c r="BH797" i="2"/>
  <c r="BG797" i="2"/>
  <c r="BF797" i="2"/>
  <c r="T797" i="2"/>
  <c r="R797" i="2"/>
  <c r="P797" i="2"/>
  <c r="BI796" i="2"/>
  <c r="BH796" i="2"/>
  <c r="BG796" i="2"/>
  <c r="BF796" i="2"/>
  <c r="T796" i="2"/>
  <c r="R796" i="2"/>
  <c r="P796" i="2"/>
  <c r="BI788" i="2"/>
  <c r="BH788" i="2"/>
  <c r="BG788" i="2"/>
  <c r="BF788" i="2"/>
  <c r="T788" i="2"/>
  <c r="R788" i="2"/>
  <c r="P788" i="2"/>
  <c r="BI786" i="2"/>
  <c r="BH786" i="2"/>
  <c r="BG786" i="2"/>
  <c r="BF786" i="2"/>
  <c r="T786" i="2"/>
  <c r="R786" i="2"/>
  <c r="P786" i="2"/>
  <c r="BI784" i="2"/>
  <c r="BH784" i="2"/>
  <c r="BG784" i="2"/>
  <c r="BF784" i="2"/>
  <c r="T784" i="2"/>
  <c r="R784" i="2"/>
  <c r="P784" i="2"/>
  <c r="BI782" i="2"/>
  <c r="BH782" i="2"/>
  <c r="BG782" i="2"/>
  <c r="BF782" i="2"/>
  <c r="T782" i="2"/>
  <c r="R782" i="2"/>
  <c r="P782" i="2"/>
  <c r="BI780" i="2"/>
  <c r="BH780" i="2"/>
  <c r="BG780" i="2"/>
  <c r="BF780" i="2"/>
  <c r="T780" i="2"/>
  <c r="R780" i="2"/>
  <c r="P780" i="2"/>
  <c r="BI775" i="2"/>
  <c r="BH775" i="2"/>
  <c r="BG775" i="2"/>
  <c r="BF775" i="2"/>
  <c r="T775" i="2"/>
  <c r="R775" i="2"/>
  <c r="P775" i="2"/>
  <c r="BI756" i="2"/>
  <c r="BH756" i="2"/>
  <c r="BG756" i="2"/>
  <c r="BF756" i="2"/>
  <c r="T756" i="2"/>
  <c r="R756" i="2"/>
  <c r="P756" i="2"/>
  <c r="BI748" i="2"/>
  <c r="BH748" i="2"/>
  <c r="BG748" i="2"/>
  <c r="BF748" i="2"/>
  <c r="T748" i="2"/>
  <c r="R748" i="2"/>
  <c r="P748" i="2"/>
  <c r="BI746" i="2"/>
  <c r="BH746" i="2"/>
  <c r="BG746" i="2"/>
  <c r="BF746" i="2"/>
  <c r="T746" i="2"/>
  <c r="R746" i="2"/>
  <c r="P746" i="2"/>
  <c r="BI743" i="2"/>
  <c r="BH743" i="2"/>
  <c r="BG743" i="2"/>
  <c r="BF743" i="2"/>
  <c r="T743" i="2"/>
  <c r="R743" i="2"/>
  <c r="P743" i="2"/>
  <c r="BI741" i="2"/>
  <c r="BH741" i="2"/>
  <c r="BG741" i="2"/>
  <c r="BF741" i="2"/>
  <c r="T741" i="2"/>
  <c r="R741" i="2"/>
  <c r="P741" i="2"/>
  <c r="BI730" i="2"/>
  <c r="BH730" i="2"/>
  <c r="BG730" i="2"/>
  <c r="BF730" i="2"/>
  <c r="T730" i="2"/>
  <c r="R730" i="2"/>
  <c r="P730" i="2"/>
  <c r="BI724" i="2"/>
  <c r="BH724" i="2"/>
  <c r="BG724" i="2"/>
  <c r="BF724" i="2"/>
  <c r="T724" i="2"/>
  <c r="R724" i="2"/>
  <c r="P724" i="2"/>
  <c r="BI713" i="2"/>
  <c r="BH713" i="2"/>
  <c r="BG713" i="2"/>
  <c r="BF713" i="2"/>
  <c r="T713" i="2"/>
  <c r="R713" i="2"/>
  <c r="P713" i="2"/>
  <c r="BI707" i="2"/>
  <c r="BH707" i="2"/>
  <c r="BG707" i="2"/>
  <c r="BF707" i="2"/>
  <c r="T707" i="2"/>
  <c r="R707" i="2"/>
  <c r="P707" i="2"/>
  <c r="BI701" i="2"/>
  <c r="BH701" i="2"/>
  <c r="BG701" i="2"/>
  <c r="BF701" i="2"/>
  <c r="T701" i="2"/>
  <c r="R701" i="2"/>
  <c r="P701" i="2"/>
  <c r="BI696" i="2"/>
  <c r="BH696" i="2"/>
  <c r="BG696" i="2"/>
  <c r="BF696" i="2"/>
  <c r="T696" i="2"/>
  <c r="R696" i="2"/>
  <c r="P696" i="2"/>
  <c r="BI694" i="2"/>
  <c r="BH694" i="2"/>
  <c r="BG694" i="2"/>
  <c r="BF694" i="2"/>
  <c r="T694" i="2"/>
  <c r="R694" i="2"/>
  <c r="P694" i="2"/>
  <c r="BI688" i="2"/>
  <c r="BH688" i="2"/>
  <c r="BG688" i="2"/>
  <c r="BF688" i="2"/>
  <c r="T688" i="2"/>
  <c r="R688" i="2"/>
  <c r="P688" i="2"/>
  <c r="BI686" i="2"/>
  <c r="BH686" i="2"/>
  <c r="BG686" i="2"/>
  <c r="BF686" i="2"/>
  <c r="T686" i="2"/>
  <c r="R686" i="2"/>
  <c r="P686" i="2"/>
  <c r="BI684" i="2"/>
  <c r="BH684" i="2"/>
  <c r="BG684" i="2"/>
  <c r="BF684" i="2"/>
  <c r="T684" i="2"/>
  <c r="R684" i="2"/>
  <c r="P684" i="2"/>
  <c r="BI682" i="2"/>
  <c r="BH682" i="2"/>
  <c r="BG682" i="2"/>
  <c r="BF682" i="2"/>
  <c r="T682" i="2"/>
  <c r="R682" i="2"/>
  <c r="P682" i="2"/>
  <c r="BI679" i="2"/>
  <c r="BH679" i="2"/>
  <c r="BG679" i="2"/>
  <c r="BF679" i="2"/>
  <c r="T679" i="2"/>
  <c r="R679" i="2"/>
  <c r="P679" i="2"/>
  <c r="BI673" i="2"/>
  <c r="BH673" i="2"/>
  <c r="BG673" i="2"/>
  <c r="BF673" i="2"/>
  <c r="T673" i="2"/>
  <c r="R673" i="2"/>
  <c r="P673" i="2"/>
  <c r="BI670" i="2"/>
  <c r="BH670" i="2"/>
  <c r="BG670" i="2"/>
  <c r="BF670" i="2"/>
  <c r="T670" i="2"/>
  <c r="R670" i="2"/>
  <c r="P670" i="2"/>
  <c r="BI661" i="2"/>
  <c r="BH661" i="2"/>
  <c r="BG661" i="2"/>
  <c r="BF661" i="2"/>
  <c r="T661" i="2"/>
  <c r="R661" i="2"/>
  <c r="P661" i="2"/>
  <c r="BI660" i="2"/>
  <c r="BH660" i="2"/>
  <c r="BG660" i="2"/>
  <c r="BF660" i="2"/>
  <c r="T660" i="2"/>
  <c r="R660" i="2"/>
  <c r="P660" i="2"/>
  <c r="BI654" i="2"/>
  <c r="BH654" i="2"/>
  <c r="BG654" i="2"/>
  <c r="BF654" i="2"/>
  <c r="T654" i="2"/>
  <c r="R654" i="2"/>
  <c r="P654" i="2"/>
  <c r="BI650" i="2"/>
  <c r="BH650" i="2"/>
  <c r="BG650" i="2"/>
  <c r="BF650" i="2"/>
  <c r="T650" i="2"/>
  <c r="R650" i="2"/>
  <c r="P650" i="2"/>
  <c r="BI645" i="2"/>
  <c r="BH645" i="2"/>
  <c r="BG645" i="2"/>
  <c r="BF645" i="2"/>
  <c r="T645" i="2"/>
  <c r="R645" i="2"/>
  <c r="P645" i="2"/>
  <c r="BI616" i="2"/>
  <c r="BH616" i="2"/>
  <c r="BG616" i="2"/>
  <c r="BF616" i="2"/>
  <c r="T616" i="2"/>
  <c r="R616" i="2"/>
  <c r="P616" i="2"/>
  <c r="BI603" i="2"/>
  <c r="BH603" i="2"/>
  <c r="BG603" i="2"/>
  <c r="BF603" i="2"/>
  <c r="T603" i="2"/>
  <c r="R603" i="2"/>
  <c r="P603" i="2"/>
  <c r="BI595" i="2"/>
  <c r="BH595" i="2"/>
  <c r="BG595" i="2"/>
  <c r="BF595" i="2"/>
  <c r="T595" i="2"/>
  <c r="R595" i="2"/>
  <c r="P595" i="2"/>
  <c r="BI588" i="2"/>
  <c r="BH588" i="2"/>
  <c r="BG588" i="2"/>
  <c r="BF588" i="2"/>
  <c r="T588" i="2"/>
  <c r="R588" i="2"/>
  <c r="P588" i="2"/>
  <c r="BI584" i="2"/>
  <c r="BH584" i="2"/>
  <c r="BG584" i="2"/>
  <c r="BF584" i="2"/>
  <c r="T584" i="2"/>
  <c r="R584" i="2"/>
  <c r="P584" i="2"/>
  <c r="BI581" i="2"/>
  <c r="BH581" i="2"/>
  <c r="BG581" i="2"/>
  <c r="BF581" i="2"/>
  <c r="T581" i="2"/>
  <c r="R581" i="2"/>
  <c r="P581" i="2"/>
  <c r="BI578" i="2"/>
  <c r="BH578" i="2"/>
  <c r="BG578" i="2"/>
  <c r="BF578" i="2"/>
  <c r="T578" i="2"/>
  <c r="R578" i="2"/>
  <c r="P578" i="2"/>
  <c r="BI545" i="2"/>
  <c r="BH545" i="2"/>
  <c r="BG545" i="2"/>
  <c r="BF545" i="2"/>
  <c r="T545" i="2"/>
  <c r="R545" i="2"/>
  <c r="P545" i="2"/>
  <c r="BI524" i="2"/>
  <c r="BH524" i="2"/>
  <c r="BG524" i="2"/>
  <c r="BF524" i="2"/>
  <c r="T524" i="2"/>
  <c r="R524" i="2"/>
  <c r="P524" i="2"/>
  <c r="BI522" i="2"/>
  <c r="BH522" i="2"/>
  <c r="BG522" i="2"/>
  <c r="BF522" i="2"/>
  <c r="T522" i="2"/>
  <c r="R522" i="2"/>
  <c r="P522" i="2"/>
  <c r="BI520" i="2"/>
  <c r="BH520" i="2"/>
  <c r="BG520" i="2"/>
  <c r="BF520" i="2"/>
  <c r="T520" i="2"/>
  <c r="R520" i="2"/>
  <c r="P520" i="2"/>
  <c r="BI506" i="2"/>
  <c r="BH506" i="2"/>
  <c r="BG506" i="2"/>
  <c r="BF506" i="2"/>
  <c r="T506" i="2"/>
  <c r="R506" i="2"/>
  <c r="P506" i="2"/>
  <c r="BI503" i="2"/>
  <c r="BH503" i="2"/>
  <c r="BG503" i="2"/>
  <c r="BF503" i="2"/>
  <c r="T503" i="2"/>
  <c r="R503" i="2"/>
  <c r="P503" i="2"/>
  <c r="BI482" i="2"/>
  <c r="BH482" i="2"/>
  <c r="BG482" i="2"/>
  <c r="BF482" i="2"/>
  <c r="T482" i="2"/>
  <c r="R482" i="2"/>
  <c r="P482" i="2"/>
  <c r="BI453" i="2"/>
  <c r="BH453" i="2"/>
  <c r="BG453" i="2"/>
  <c r="BF453" i="2"/>
  <c r="T453" i="2"/>
  <c r="R453" i="2"/>
  <c r="P453" i="2"/>
  <c r="BI444" i="2"/>
  <c r="BH444" i="2"/>
  <c r="BG444" i="2"/>
  <c r="BF444" i="2"/>
  <c r="T444" i="2"/>
  <c r="R444" i="2"/>
  <c r="P444" i="2"/>
  <c r="BI437" i="2"/>
  <c r="BH437" i="2"/>
  <c r="BG437" i="2"/>
  <c r="BF437" i="2"/>
  <c r="T437" i="2"/>
  <c r="R437" i="2"/>
  <c r="P437" i="2"/>
  <c r="BI431" i="2"/>
  <c r="BH431" i="2"/>
  <c r="BG431" i="2"/>
  <c r="BF431" i="2"/>
  <c r="T431" i="2"/>
  <c r="R431" i="2"/>
  <c r="P431" i="2"/>
  <c r="BI420" i="2"/>
  <c r="BH420" i="2"/>
  <c r="BG420" i="2"/>
  <c r="BF420" i="2"/>
  <c r="T420" i="2"/>
  <c r="R420" i="2"/>
  <c r="P420" i="2"/>
  <c r="BI409" i="2"/>
  <c r="BH409" i="2"/>
  <c r="BG409" i="2"/>
  <c r="BF409" i="2"/>
  <c r="T409" i="2"/>
  <c r="R409" i="2"/>
  <c r="P409" i="2"/>
  <c r="BI405" i="2"/>
  <c r="BH405" i="2"/>
  <c r="BG405" i="2"/>
  <c r="BF405" i="2"/>
  <c r="T405" i="2"/>
  <c r="R405" i="2"/>
  <c r="P405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89" i="2"/>
  <c r="BH389" i="2"/>
  <c r="BG389" i="2"/>
  <c r="BF389" i="2"/>
  <c r="T389" i="2"/>
  <c r="R389" i="2"/>
  <c r="P389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2" i="2"/>
  <c r="BH362" i="2"/>
  <c r="BG362" i="2"/>
  <c r="BF362" i="2"/>
  <c r="T362" i="2"/>
  <c r="R362" i="2"/>
  <c r="P362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46" i="2"/>
  <c r="BH346" i="2"/>
  <c r="BG346" i="2"/>
  <c r="BF346" i="2"/>
  <c r="T346" i="2"/>
  <c r="R346" i="2"/>
  <c r="P346" i="2"/>
  <c r="BI339" i="2"/>
  <c r="BH339" i="2"/>
  <c r="BG339" i="2"/>
  <c r="BF339" i="2"/>
  <c r="T339" i="2"/>
  <c r="R339" i="2"/>
  <c r="P339" i="2"/>
  <c r="BI328" i="2"/>
  <c r="BH328" i="2"/>
  <c r="BG328" i="2"/>
  <c r="BF328" i="2"/>
  <c r="T328" i="2"/>
  <c r="R328" i="2"/>
  <c r="P328" i="2"/>
  <c r="BI319" i="2"/>
  <c r="BH319" i="2"/>
  <c r="BG319" i="2"/>
  <c r="BF319" i="2"/>
  <c r="T319" i="2"/>
  <c r="R319" i="2"/>
  <c r="P319" i="2"/>
  <c r="BI307" i="2"/>
  <c r="BH307" i="2"/>
  <c r="BG307" i="2"/>
  <c r="BF307" i="2"/>
  <c r="T307" i="2"/>
  <c r="R307" i="2"/>
  <c r="P307" i="2"/>
  <c r="BI298" i="2"/>
  <c r="BH298" i="2"/>
  <c r="BG298" i="2"/>
  <c r="BF298" i="2"/>
  <c r="T298" i="2"/>
  <c r="R298" i="2"/>
  <c r="P298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3" i="2"/>
  <c r="BH283" i="2"/>
  <c r="BG283" i="2"/>
  <c r="BF283" i="2"/>
  <c r="T283" i="2"/>
  <c r="R283" i="2"/>
  <c r="P283" i="2"/>
  <c r="BI277" i="2"/>
  <c r="BH277" i="2"/>
  <c r="BG277" i="2"/>
  <c r="BF277" i="2"/>
  <c r="T277" i="2"/>
  <c r="R277" i="2"/>
  <c r="P277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54" i="2"/>
  <c r="BH254" i="2"/>
  <c r="BG254" i="2"/>
  <c r="BF254" i="2"/>
  <c r="T254" i="2"/>
  <c r="R254" i="2"/>
  <c r="P254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29" i="2"/>
  <c r="BH229" i="2"/>
  <c r="BG229" i="2"/>
  <c r="BF229" i="2"/>
  <c r="T229" i="2"/>
  <c r="R229" i="2"/>
  <c r="P229" i="2"/>
  <c r="BI224" i="2"/>
  <c r="BH224" i="2"/>
  <c r="BG224" i="2"/>
  <c r="BF224" i="2"/>
  <c r="T224" i="2"/>
  <c r="R224" i="2"/>
  <c r="P224" i="2"/>
  <c r="BI216" i="2"/>
  <c r="BH216" i="2"/>
  <c r="BG216" i="2"/>
  <c r="BF216" i="2"/>
  <c r="T216" i="2"/>
  <c r="R216" i="2"/>
  <c r="P216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T186" i="2" s="1"/>
  <c r="R187" i="2"/>
  <c r="R186" i="2" s="1"/>
  <c r="P187" i="2"/>
  <c r="P186" i="2" s="1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2" i="2"/>
  <c r="BH152" i="2"/>
  <c r="BG152" i="2"/>
  <c r="BF152" i="2"/>
  <c r="T152" i="2"/>
  <c r="R152" i="2"/>
  <c r="P152" i="2"/>
  <c r="J146" i="2"/>
  <c r="J145" i="2"/>
  <c r="F145" i="2"/>
  <c r="F143" i="2"/>
  <c r="E141" i="2"/>
  <c r="J92" i="2"/>
  <c r="J91" i="2"/>
  <c r="F91" i="2"/>
  <c r="F89" i="2"/>
  <c r="E87" i="2"/>
  <c r="J18" i="2"/>
  <c r="E18" i="2"/>
  <c r="F92" i="2" s="1"/>
  <c r="J17" i="2"/>
  <c r="J12" i="2"/>
  <c r="J143" i="2" s="1"/>
  <c r="E7" i="2"/>
  <c r="E85" i="2"/>
  <c r="L90" i="1"/>
  <c r="AM90" i="1"/>
  <c r="AM89" i="1"/>
  <c r="L89" i="1"/>
  <c r="AM87" i="1"/>
  <c r="L87" i="1"/>
  <c r="L85" i="1"/>
  <c r="L84" i="1"/>
  <c r="J2261" i="2"/>
  <c r="BK2116" i="2"/>
  <c r="BK2002" i="2"/>
  <c r="BK1883" i="2"/>
  <c r="J1842" i="2"/>
  <c r="J1805" i="2"/>
  <c r="BK1666" i="2"/>
  <c r="J1555" i="2"/>
  <c r="J1469" i="2"/>
  <c r="BK1328" i="2"/>
  <c r="J1172" i="2"/>
  <c r="BK1124" i="2"/>
  <c r="J1034" i="2"/>
  <c r="BK857" i="2"/>
  <c r="BK730" i="2"/>
  <c r="BK437" i="2"/>
  <c r="BK298" i="2"/>
  <c r="BK175" i="2"/>
  <c r="BK2108" i="2"/>
  <c r="BK2007" i="2"/>
  <c r="BK1890" i="2"/>
  <c r="BK1817" i="2"/>
  <c r="J1707" i="2"/>
  <c r="BK1646" i="2"/>
  <c r="BK1498" i="2"/>
  <c r="J1464" i="2"/>
  <c r="BK1321" i="2"/>
  <c r="BK1121" i="2"/>
  <c r="J1006" i="2"/>
  <c r="BK784" i="2"/>
  <c r="BK673" i="2"/>
  <c r="J524" i="2"/>
  <c r="J319" i="2"/>
  <c r="J194" i="2"/>
  <c r="BK2281" i="2"/>
  <c r="J2156" i="2"/>
  <c r="BK2070" i="2"/>
  <c r="J1961" i="2"/>
  <c r="J1919" i="2"/>
  <c r="BK1885" i="2"/>
  <c r="J1763" i="2"/>
  <c r="J1642" i="2"/>
  <c r="J1579" i="2"/>
  <c r="BK1519" i="2"/>
  <c r="J1468" i="2"/>
  <c r="J1274" i="2"/>
  <c r="BK1211" i="2"/>
  <c r="J1106" i="2"/>
  <c r="J1026" i="2"/>
  <c r="J955" i="2"/>
  <c r="BK796" i="2"/>
  <c r="BK650" i="2"/>
  <c r="J437" i="2"/>
  <c r="BK307" i="2"/>
  <c r="J236" i="2"/>
  <c r="BK180" i="2"/>
  <c r="J2128" i="2"/>
  <c r="BK2029" i="2"/>
  <c r="J1918" i="2"/>
  <c r="J1862" i="2"/>
  <c r="J1757" i="2"/>
  <c r="J1605" i="2"/>
  <c r="J1519" i="2"/>
  <c r="BK1387" i="2"/>
  <c r="BK1281" i="2"/>
  <c r="J1163" i="2"/>
  <c r="J1098" i="2"/>
  <c r="BK1026" i="2"/>
  <c r="J911" i="2"/>
  <c r="J707" i="2"/>
  <c r="BK524" i="2"/>
  <c r="J328" i="2"/>
  <c r="BK187" i="2"/>
  <c r="J158" i="2"/>
  <c r="J2144" i="2"/>
  <c r="J2086" i="2"/>
  <c r="J1971" i="2"/>
  <c r="BK1896" i="2"/>
  <c r="J1809" i="2"/>
  <c r="J1685" i="2"/>
  <c r="J1603" i="2"/>
  <c r="J1498" i="2"/>
  <c r="BK1371" i="2"/>
  <c r="BK1226" i="2"/>
  <c r="BK1159" i="2"/>
  <c r="J1067" i="2"/>
  <c r="J870" i="2"/>
  <c r="BK741" i="2"/>
  <c r="BK645" i="2"/>
  <c r="J401" i="2"/>
  <c r="BK203" i="2"/>
  <c r="BK2144" i="2"/>
  <c r="BK2074" i="2"/>
  <c r="J1943" i="2"/>
  <c r="J1771" i="2"/>
  <c r="J1674" i="2"/>
  <c r="BK1629" i="2"/>
  <c r="BK1410" i="2"/>
  <c r="BK1346" i="2"/>
  <c r="BK1106" i="2"/>
  <c r="J1021" i="2"/>
  <c r="J867" i="2"/>
  <c r="BK713" i="2"/>
  <c r="J581" i="2"/>
  <c r="J294" i="2"/>
  <c r="J234" i="2"/>
  <c r="BK2156" i="2"/>
  <c r="J2072" i="2"/>
  <c r="BK1917" i="2"/>
  <c r="BK1866" i="2"/>
  <c r="J1813" i="2"/>
  <c r="J1750" i="2"/>
  <c r="J1654" i="2"/>
  <c r="BK1532" i="2"/>
  <c r="BK1446" i="2"/>
  <c r="BK1314" i="2"/>
  <c r="J1240" i="2"/>
  <c r="BK1022" i="2"/>
  <c r="BK886" i="2"/>
  <c r="J679" i="2"/>
  <c r="BK453" i="2"/>
  <c r="BK353" i="2"/>
  <c r="J167" i="2"/>
  <c r="J2431" i="2"/>
  <c r="BK2416" i="2"/>
  <c r="BK2403" i="2"/>
  <c r="BK2332" i="2"/>
  <c r="J2304" i="2"/>
  <c r="BK2294" i="2"/>
  <c r="BK2289" i="2"/>
  <c r="BK2129" i="2"/>
  <c r="J2007" i="2"/>
  <c r="J1940" i="2"/>
  <c r="J1866" i="2"/>
  <c r="J1737" i="2"/>
  <c r="BK1675" i="2"/>
  <c r="J1623" i="2"/>
  <c r="BK1535" i="2"/>
  <c r="J1371" i="2"/>
  <c r="J1229" i="2"/>
  <c r="J1150" i="2"/>
  <c r="J1057" i="2"/>
  <c r="J886" i="2"/>
  <c r="J701" i="2"/>
  <c r="J405" i="2"/>
  <c r="BK263" i="2"/>
  <c r="BK482" i="3"/>
  <c r="J458" i="3"/>
  <c r="J425" i="3"/>
  <c r="BK400" i="3"/>
  <c r="BK375" i="3"/>
  <c r="BK350" i="3"/>
  <c r="BK294" i="3"/>
  <c r="BK209" i="3"/>
  <c r="J473" i="3"/>
  <c r="BK441" i="3"/>
  <c r="BK386" i="3"/>
  <c r="J369" i="3"/>
  <c r="BK351" i="3"/>
  <c r="J284" i="3"/>
  <c r="BK171" i="3"/>
  <c r="J478" i="3"/>
  <c r="BK462" i="3"/>
  <c r="BK437" i="3"/>
  <c r="J394" i="3"/>
  <c r="BK370" i="3"/>
  <c r="J342" i="3"/>
  <c r="J310" i="3"/>
  <c r="J490" i="3"/>
  <c r="J455" i="3"/>
  <c r="BK432" i="3"/>
  <c r="BK411" i="3"/>
  <c r="BK369" i="3"/>
  <c r="J318" i="3"/>
  <c r="J240" i="3"/>
  <c r="J482" i="3"/>
  <c r="BK456" i="3"/>
  <c r="J421" i="3"/>
  <c r="J397" i="3"/>
  <c r="BK366" i="3"/>
  <c r="J314" i="3"/>
  <c r="J211" i="3"/>
  <c r="BK458" i="3"/>
  <c r="BK436" i="3"/>
  <c r="J399" i="3"/>
  <c r="J374" i="3"/>
  <c r="BK326" i="3"/>
  <c r="BK484" i="3"/>
  <c r="BK467" i="3"/>
  <c r="J453" i="3"/>
  <c r="J429" i="3"/>
  <c r="J391" i="3"/>
  <c r="BK340" i="3"/>
  <c r="BK245" i="3"/>
  <c r="BK496" i="3"/>
  <c r="J486" i="3"/>
  <c r="J456" i="3"/>
  <c r="J441" i="3"/>
  <c r="BK395" i="3"/>
  <c r="BK371" i="3"/>
  <c r="BK334" i="3"/>
  <c r="J281" i="3"/>
  <c r="BK200" i="4"/>
  <c r="J145" i="4"/>
  <c r="BK214" i="4"/>
  <c r="BK169" i="4"/>
  <c r="J222" i="4"/>
  <c r="BK183" i="4"/>
  <c r="J155" i="4"/>
  <c r="J220" i="4"/>
  <c r="BK194" i="4"/>
  <c r="BK159" i="4"/>
  <c r="J134" i="4"/>
  <c r="J174" i="4"/>
  <c r="BK136" i="4"/>
  <c r="BK196" i="4"/>
  <c r="BK134" i="4"/>
  <c r="BK184" i="4"/>
  <c r="BK142" i="4"/>
  <c r="BK198" i="4"/>
  <c r="J150" i="4"/>
  <c r="BK170" i="5"/>
  <c r="J129" i="5"/>
  <c r="BK171" i="5"/>
  <c r="J190" i="5"/>
  <c r="J164" i="5"/>
  <c r="J139" i="5"/>
  <c r="BK177" i="5"/>
  <c r="BK153" i="5"/>
  <c r="BK139" i="5"/>
  <c r="BK173" i="5"/>
  <c r="J178" i="5"/>
  <c r="J143" i="5"/>
  <c r="BK166" i="5"/>
  <c r="BK132" i="5"/>
  <c r="J162" i="5"/>
  <c r="BK131" i="5"/>
  <c r="J278" i="6"/>
  <c r="BK247" i="6"/>
  <c r="J227" i="6"/>
  <c r="BK195" i="6"/>
  <c r="J184" i="6"/>
  <c r="BK141" i="6"/>
  <c r="J298" i="6"/>
  <c r="BK272" i="6"/>
  <c r="J248" i="6"/>
  <c r="J215" i="6"/>
  <c r="BK177" i="6"/>
  <c r="J141" i="6"/>
  <c r="BK290" i="6"/>
  <c r="J255" i="6"/>
  <c r="BK206" i="6"/>
  <c r="J183" i="6"/>
  <c r="BK149" i="6"/>
  <c r="BK311" i="6"/>
  <c r="J267" i="6"/>
  <c r="J217" i="6"/>
  <c r="J188" i="6"/>
  <c r="BK157" i="6"/>
  <c r="J130" i="6"/>
  <c r="BK273" i="6"/>
  <c r="J236" i="6"/>
  <c r="J209" i="6"/>
  <c r="J168" i="6"/>
  <c r="BK312" i="6"/>
  <c r="BK274" i="6"/>
  <c r="BK244" i="6"/>
  <c r="J196" i="6"/>
  <c r="J148" i="6"/>
  <c r="J133" i="6"/>
  <c r="J288" i="6"/>
  <c r="BK259" i="6"/>
  <c r="BK217" i="6"/>
  <c r="BK201" i="6"/>
  <c r="J182" i="6"/>
  <c r="BK158" i="6"/>
  <c r="BK297" i="6"/>
  <c r="J264" i="6"/>
  <c r="BK233" i="6"/>
  <c r="BK184" i="6"/>
  <c r="BK155" i="6"/>
  <c r="BK234" i="7"/>
  <c r="J216" i="7"/>
  <c r="BK194" i="7"/>
  <c r="J177" i="7"/>
  <c r="J148" i="7"/>
  <c r="BK125" i="7"/>
  <c r="J195" i="7"/>
  <c r="BK167" i="7"/>
  <c r="J207" i="7"/>
  <c r="J180" i="7"/>
  <c r="BK150" i="7"/>
  <c r="J218" i="7"/>
  <c r="BK168" i="7"/>
  <c r="BK145" i="7"/>
  <c r="J203" i="7"/>
  <c r="BK188" i="7"/>
  <c r="BK160" i="7"/>
  <c r="J229" i="7"/>
  <c r="J185" i="7"/>
  <c r="J147" i="7"/>
  <c r="BK126" i="7"/>
  <c r="J215" i="7"/>
  <c r="BK180" i="7"/>
  <c r="BK141" i="7"/>
  <c r="BK232" i="7"/>
  <c r="BK206" i="7"/>
  <c r="BK195" i="7"/>
  <c r="BK169" i="7"/>
  <c r="BK148" i="7"/>
  <c r="BK130" i="8"/>
  <c r="BK127" i="8"/>
  <c r="BK2189" i="2"/>
  <c r="BK2086" i="2"/>
  <c r="BK1916" i="2"/>
  <c r="BK1869" i="2"/>
  <c r="J1837" i="2"/>
  <c r="BK1689" i="2"/>
  <c r="BK1658" i="2"/>
  <c r="J1500" i="2"/>
  <c r="BK1391" i="2"/>
  <c r="BK1198" i="2"/>
  <c r="BK1143" i="2"/>
  <c r="BK1046" i="2"/>
  <c r="J972" i="2"/>
  <c r="J686" i="2"/>
  <c r="J420" i="2"/>
  <c r="J353" i="2"/>
  <c r="J224" i="2"/>
  <c r="BK2220" i="2"/>
  <c r="BK2030" i="2"/>
  <c r="BK1919" i="2"/>
  <c r="J1849" i="2"/>
  <c r="BK1771" i="2"/>
  <c r="BK1664" i="2"/>
  <c r="J1581" i="2"/>
  <c r="BK1470" i="2"/>
  <c r="J1350" i="2"/>
  <c r="J1218" i="2"/>
  <c r="J1083" i="2"/>
  <c r="BK891" i="2"/>
  <c r="BK775" i="2"/>
  <c r="BK684" i="2"/>
  <c r="BK420" i="2"/>
  <c r="BK339" i="2"/>
  <c r="J203" i="2"/>
  <c r="AS94" i="1"/>
  <c r="J1916" i="2"/>
  <c r="BK1852" i="2"/>
  <c r="J1731" i="2"/>
  <c r="BK1615" i="2"/>
  <c r="BK1552" i="2"/>
  <c r="J1486" i="2"/>
  <c r="BK1326" i="2"/>
  <c r="J1224" i="2"/>
  <c r="BK1092" i="2"/>
  <c r="BK1032" i="2"/>
  <c r="BK911" i="2"/>
  <c r="J784" i="2"/>
  <c r="J684" i="2"/>
  <c r="BK506" i="2"/>
  <c r="BK319" i="2"/>
  <c r="J240" i="2"/>
  <c r="J198" i="2"/>
  <c r="J2211" i="2"/>
  <c r="J1992" i="2"/>
  <c r="J1876" i="2"/>
  <c r="BK1832" i="2"/>
  <c r="J1715" i="2"/>
  <c r="J1591" i="2"/>
  <c r="BK1521" i="2"/>
  <c r="J1410" i="2"/>
  <c r="J1314" i="2"/>
  <c r="BK1185" i="2"/>
  <c r="J1128" i="2"/>
  <c r="BK1037" i="2"/>
  <c r="J947" i="2"/>
  <c r="J780" i="2"/>
  <c r="J588" i="2"/>
  <c r="J374" i="2"/>
  <c r="J238" i="2"/>
  <c r="J165" i="2"/>
  <c r="BK2166" i="2"/>
  <c r="J2118" i="2"/>
  <c r="BK2040" i="2"/>
  <c r="BK1915" i="2"/>
  <c r="J1854" i="2"/>
  <c r="J1774" i="2"/>
  <c r="BK1677" i="2"/>
  <c r="J1632" i="2"/>
  <c r="J1521" i="2"/>
  <c r="J1356" i="2"/>
  <c r="BK1263" i="2"/>
  <c r="J1185" i="2"/>
  <c r="J1113" i="2"/>
  <c r="J1011" i="2"/>
  <c r="J846" i="2"/>
  <c r="J688" i="2"/>
  <c r="J431" i="2"/>
  <c r="J266" i="2"/>
  <c r="J177" i="2"/>
  <c r="BK2091" i="2"/>
  <c r="J1902" i="2"/>
  <c r="J1857" i="2"/>
  <c r="J1786" i="2"/>
  <c r="J1747" i="2"/>
  <c r="BK1639" i="2"/>
  <c r="J1541" i="2"/>
  <c r="J1397" i="2"/>
  <c r="BK1332" i="2"/>
  <c r="J1090" i="2"/>
  <c r="J975" i="2"/>
  <c r="J802" i="2"/>
  <c r="J645" i="2"/>
  <c r="BK482" i="2"/>
  <c r="J263" i="2"/>
  <c r="BK2261" i="2"/>
  <c r="BK2113" i="2"/>
  <c r="J1931" i="2"/>
  <c r="BK1874" i="2"/>
  <c r="BK1822" i="2"/>
  <c r="BK1718" i="2"/>
  <c r="J1673" i="2"/>
  <c r="BK1589" i="2"/>
  <c r="J1506" i="2"/>
  <c r="BK1316" i="2"/>
  <c r="J1159" i="2"/>
  <c r="J990" i="2"/>
  <c r="BK870" i="2"/>
  <c r="J741" i="2"/>
  <c r="BK444" i="2"/>
  <c r="J362" i="2"/>
  <c r="J195" i="2"/>
  <c r="J2429" i="2"/>
  <c r="J2416" i="2"/>
  <c r="J2401" i="2"/>
  <c r="J2324" i="2"/>
  <c r="BK2296" i="2"/>
  <c r="J2291" i="2"/>
  <c r="BK2143" i="2"/>
  <c r="BK2068" i="2"/>
  <c r="BK1949" i="2"/>
  <c r="J1922" i="2"/>
  <c r="J1755" i="2"/>
  <c r="BK1700" i="2"/>
  <c r="BK1654" i="2"/>
  <c r="BK1550" i="2"/>
  <c r="BK1483" i="2"/>
  <c r="BK1309" i="2"/>
  <c r="J1146" i="2"/>
  <c r="BK953" i="2"/>
  <c r="J730" i="2"/>
  <c r="BK595" i="2"/>
  <c r="J395" i="2"/>
  <c r="J207" i="2"/>
  <c r="BK463" i="3"/>
  <c r="BK419" i="3"/>
  <c r="J398" i="3"/>
  <c r="BK373" i="3"/>
  <c r="BK342" i="3"/>
  <c r="BK242" i="3"/>
  <c r="BK466" i="3"/>
  <c r="J418" i="3"/>
  <c r="BK394" i="3"/>
  <c r="BK376" i="3"/>
  <c r="J358" i="3"/>
  <c r="BK292" i="3"/>
  <c r="BK211" i="3"/>
  <c r="J489" i="3"/>
  <c r="BK454" i="3"/>
  <c r="J428" i="3"/>
  <c r="BK399" i="3"/>
  <c r="J376" i="3"/>
  <c r="J326" i="3"/>
  <c r="J285" i="3"/>
  <c r="BK479" i="3"/>
  <c r="J446" i="3"/>
  <c r="BK421" i="3"/>
  <c r="BK388" i="3"/>
  <c r="BK348" i="3"/>
  <c r="J302" i="3"/>
  <c r="J226" i="3"/>
  <c r="J475" i="3"/>
  <c r="BK445" i="3"/>
  <c r="BK415" i="3"/>
  <c r="J371" i="3"/>
  <c r="J356" i="3"/>
  <c r="J283" i="3"/>
  <c r="BK469" i="3"/>
  <c r="J449" i="3"/>
  <c r="BK427" i="3"/>
  <c r="J393" i="3"/>
  <c r="J365" i="3"/>
  <c r="BK282" i="3"/>
  <c r="BK475" i="3"/>
  <c r="BK457" i="3"/>
  <c r="BK424" i="3"/>
  <c r="J402" i="3"/>
  <c r="J355" i="3"/>
  <c r="J263" i="3"/>
  <c r="J496" i="3"/>
  <c r="BK481" i="3"/>
  <c r="BK449" i="3"/>
  <c r="BK422" i="3"/>
  <c r="J377" i="3"/>
  <c r="BK360" i="3"/>
  <c r="BK309" i="3"/>
  <c r="BK217" i="4"/>
  <c r="J189" i="4"/>
  <c r="BK144" i="4"/>
  <c r="BK199" i="4"/>
  <c r="BK148" i="4"/>
  <c r="BK220" i="4"/>
  <c r="BK180" i="4"/>
  <c r="J142" i="4"/>
  <c r="BK210" i="4"/>
  <c r="J190" i="4"/>
  <c r="BK151" i="4"/>
  <c r="BK182" i="4"/>
  <c r="BK143" i="4"/>
  <c r="J215" i="4"/>
  <c r="BK147" i="4"/>
  <c r="BK177" i="4"/>
  <c r="J213" i="4"/>
  <c r="J172" i="4"/>
  <c r="J187" i="5"/>
  <c r="BK150" i="5"/>
  <c r="BK188" i="5"/>
  <c r="BK163" i="5"/>
  <c r="BK187" i="5"/>
  <c r="J153" i="5"/>
  <c r="J189" i="5"/>
  <c r="J170" i="5"/>
  <c r="J147" i="5"/>
  <c r="BK185" i="5"/>
  <c r="J165" i="5"/>
  <c r="BK165" i="5"/>
  <c r="BK130" i="5"/>
  <c r="J158" i="5"/>
  <c r="BK190" i="5"/>
  <c r="BK155" i="5"/>
  <c r="BK296" i="6"/>
  <c r="J261" i="6"/>
  <c r="J225" i="6"/>
  <c r="BK189" i="6"/>
  <c r="BK166" i="6"/>
  <c r="BK313" i="6"/>
  <c r="BK281" i="6"/>
  <c r="BK249" i="6"/>
  <c r="J219" i="6"/>
  <c r="J187" i="6"/>
  <c r="J155" i="6"/>
  <c r="J126" i="6"/>
  <c r="BK275" i="6"/>
  <c r="J223" i="6"/>
  <c r="BK196" i="6"/>
  <c r="BK179" i="6"/>
  <c r="BK132" i="6"/>
  <c r="BK300" i="6"/>
  <c r="J243" i="6"/>
  <c r="BK209" i="6"/>
  <c r="BK185" i="6"/>
  <c r="BK142" i="6"/>
  <c r="J295" i="6"/>
  <c r="BK262" i="6"/>
  <c r="J233" i="6"/>
  <c r="BK205" i="6"/>
  <c r="J157" i="6"/>
  <c r="J129" i="6"/>
  <c r="J259" i="6"/>
  <c r="J241" i="6"/>
  <c r="BK197" i="6"/>
  <c r="BK161" i="6"/>
  <c r="J136" i="6"/>
  <c r="J290" i="6"/>
  <c r="BK263" i="6"/>
  <c r="J244" i="6"/>
  <c r="J205" i="6"/>
  <c r="BK186" i="6"/>
  <c r="J169" i="6"/>
  <c r="J135" i="6"/>
  <c r="J277" i="6"/>
  <c r="BK253" i="6"/>
  <c r="J199" i="6"/>
  <c r="J165" i="6"/>
  <c r="BK129" i="6"/>
  <c r="J226" i="7"/>
  <c r="J200" i="7"/>
  <c r="BK182" i="7"/>
  <c r="J161" i="7"/>
  <c r="J136" i="7"/>
  <c r="BK210" i="7"/>
  <c r="J182" i="7"/>
  <c r="BK155" i="7"/>
  <c r="J198" i="7"/>
  <c r="J167" i="7"/>
  <c r="J139" i="7"/>
  <c r="J204" i="7"/>
  <c r="BK161" i="7"/>
  <c r="J146" i="7"/>
  <c r="BK159" i="7"/>
  <c r="BK128" i="7"/>
  <c r="BK202" i="7"/>
  <c r="J155" i="7"/>
  <c r="J141" i="7"/>
  <c r="BK216" i="7"/>
  <c r="J197" i="7"/>
  <c r="BK166" i="7"/>
  <c r="BK137" i="7"/>
  <c r="BK218" i="7"/>
  <c r="BK201" i="7"/>
  <c r="J173" i="7"/>
  <c r="J151" i="7"/>
  <c r="BK126" i="8"/>
  <c r="J127" i="8"/>
  <c r="BK2164" i="2"/>
  <c r="BK2120" i="2"/>
  <c r="BK2013" i="2"/>
  <c r="J1874" i="2"/>
  <c r="BK1815" i="2"/>
  <c r="BK1723" i="2"/>
  <c r="J1609" i="2"/>
  <c r="BK1474" i="2"/>
  <c r="J1335" i="2"/>
  <c r="J1155" i="2"/>
  <c r="BK1062" i="2"/>
  <c r="BK1007" i="2"/>
  <c r="J786" i="2"/>
  <c r="J682" i="2"/>
  <c r="BK405" i="2"/>
  <c r="BK328" i="2"/>
  <c r="J210" i="2"/>
  <c r="J2119" i="2"/>
  <c r="BK1992" i="2"/>
  <c r="J1913" i="2"/>
  <c r="BK1842" i="2"/>
  <c r="J1726" i="2"/>
  <c r="J1650" i="2"/>
  <c r="J1543" i="2"/>
  <c r="BK1467" i="2"/>
  <c r="BK1344" i="2"/>
  <c r="BK1129" i="2"/>
  <c r="BK914" i="2"/>
  <c r="BK788" i="2"/>
  <c r="BK682" i="2"/>
  <c r="J482" i="2"/>
  <c r="BK346" i="2"/>
  <c r="J229" i="2"/>
  <c r="BK162" i="2"/>
  <c r="J2164" i="2"/>
  <c r="BK2095" i="2"/>
  <c r="BK1971" i="2"/>
  <c r="J1928" i="2"/>
  <c r="J1880" i="2"/>
  <c r="J1752" i="2"/>
  <c r="J1652" i="2"/>
  <c r="BK1558" i="2"/>
  <c r="BK1495" i="2"/>
  <c r="BK1341" i="2"/>
  <c r="BK1252" i="2"/>
  <c r="J1138" i="2"/>
  <c r="BK1042" i="2"/>
  <c r="J1004" i="2"/>
  <c r="BK938" i="2"/>
  <c r="BK835" i="2"/>
  <c r="BK688" i="2"/>
  <c r="J545" i="2"/>
  <c r="J380" i="2"/>
  <c r="BK224" i="2"/>
  <c r="J199" i="2"/>
  <c r="BK2243" i="2"/>
  <c r="BK2093" i="2"/>
  <c r="J1949" i="2"/>
  <c r="J1915" i="2"/>
  <c r="J1846" i="2"/>
  <c r="BK1752" i="2"/>
  <c r="BK1623" i="2"/>
  <c r="BK1543" i="2"/>
  <c r="BK1478" i="2"/>
  <c r="BK1356" i="2"/>
  <c r="BK1224" i="2"/>
  <c r="J1129" i="2"/>
  <c r="BK1095" i="2"/>
  <c r="BK1021" i="2"/>
  <c r="J892" i="2"/>
  <c r="J724" i="2"/>
  <c r="J578" i="2"/>
  <c r="J356" i="2"/>
  <c r="J183" i="2"/>
  <c r="J2243" i="2"/>
  <c r="J2143" i="2"/>
  <c r="BK2111" i="2"/>
  <c r="J2051" i="2"/>
  <c r="BK1934" i="2"/>
  <c r="J1799" i="2"/>
  <c r="J1723" i="2"/>
  <c r="BK1673" i="2"/>
  <c r="J1577" i="2"/>
  <c r="J1467" i="2"/>
  <c r="J1300" i="2"/>
  <c r="BK1243" i="2"/>
  <c r="J1125" i="2"/>
  <c r="J1032" i="2"/>
  <c r="BK892" i="2"/>
  <c r="J775" i="2"/>
  <c r="J444" i="2"/>
  <c r="J291" i="2"/>
  <c r="BK201" i="2"/>
  <c r="J2123" i="2"/>
  <c r="BK2072" i="2"/>
  <c r="J1893" i="2"/>
  <c r="J1834" i="2"/>
  <c r="BK1763" i="2"/>
  <c r="J1693" i="2"/>
  <c r="J1644" i="2"/>
  <c r="J1535" i="2"/>
  <c r="J1382" i="2"/>
  <c r="J1296" i="2"/>
  <c r="BK1056" i="2"/>
  <c r="J1000" i="2"/>
  <c r="BK829" i="2"/>
  <c r="J603" i="2"/>
  <c r="BK395" i="2"/>
  <c r="BK240" i="2"/>
  <c r="J162" i="2"/>
  <c r="BK2119" i="2"/>
  <c r="J2093" i="2"/>
  <c r="J2002" i="2"/>
  <c r="J1852" i="2"/>
  <c r="BK1807" i="2"/>
  <c r="J1696" i="2"/>
  <c r="BK1652" i="2"/>
  <c r="BK1582" i="2"/>
  <c r="J1477" i="2"/>
  <c r="BK1330" i="2"/>
  <c r="BK1234" i="2"/>
  <c r="BK1019" i="2"/>
  <c r="J835" i="2"/>
  <c r="BK707" i="2"/>
  <c r="J584" i="2"/>
  <c r="J277" i="2"/>
  <c r="BK194" i="2"/>
  <c r="BK2431" i="2"/>
  <c r="J2420" i="2"/>
  <c r="J2403" i="2"/>
  <c r="J2347" i="2"/>
  <c r="BK2304" i="2"/>
  <c r="BK2292" i="2"/>
  <c r="BK2266" i="2"/>
  <c r="J2091" i="2"/>
  <c r="BK1961" i="2"/>
  <c r="J1925" i="2"/>
  <c r="J1769" i="2"/>
  <c r="BK1693" i="2"/>
  <c r="BK1591" i="2"/>
  <c r="J1495" i="2"/>
  <c r="J1324" i="2"/>
  <c r="J1211" i="2"/>
  <c r="J1095" i="2"/>
  <c r="J962" i="2"/>
  <c r="J829" i="2"/>
  <c r="J673" i="2"/>
  <c r="J453" i="2"/>
  <c r="BK210" i="2"/>
  <c r="J479" i="3"/>
  <c r="BK435" i="3"/>
  <c r="BK405" i="3"/>
  <c r="BK379" i="3"/>
  <c r="J353" i="3"/>
  <c r="BK288" i="3"/>
  <c r="J228" i="3"/>
  <c r="BK489" i="3"/>
  <c r="J437" i="3"/>
  <c r="J415" i="3"/>
  <c r="J382" i="3"/>
  <c r="BK359" i="3"/>
  <c r="BK318" i="3"/>
  <c r="BK238" i="3"/>
  <c r="J484" i="3"/>
  <c r="J467" i="3"/>
  <c r="BK439" i="3"/>
  <c r="BK406" i="3"/>
  <c r="J386" i="3"/>
  <c r="J360" i="3"/>
  <c r="J300" i="3"/>
  <c r="J464" i="3"/>
  <c r="J444" i="3"/>
  <c r="BK417" i="3"/>
  <c r="BK397" i="3"/>
  <c r="J351" i="3"/>
  <c r="BK283" i="3"/>
  <c r="J176" i="3"/>
  <c r="BK474" i="3"/>
  <c r="BK425" i="3"/>
  <c r="BK409" i="3"/>
  <c r="BK372" i="3"/>
  <c r="BK335" i="3"/>
  <c r="J282" i="3"/>
  <c r="BK468" i="3"/>
  <c r="BK438" i="3"/>
  <c r="J411" i="3"/>
  <c r="J383" i="3"/>
  <c r="J332" i="3"/>
  <c r="BK228" i="3"/>
  <c r="BK473" i="3"/>
  <c r="J454" i="3"/>
  <c r="J430" i="3"/>
  <c r="J403" i="3"/>
  <c r="J334" i="3"/>
  <c r="BK226" i="3"/>
  <c r="J171" i="3"/>
  <c r="BK487" i="3"/>
  <c r="BK465" i="3"/>
  <c r="BK431" i="3"/>
  <c r="BK401" i="3"/>
  <c r="J379" i="3"/>
  <c r="J357" i="3"/>
  <c r="J321" i="3"/>
  <c r="BK167" i="3"/>
  <c r="BK204" i="4"/>
  <c r="J177" i="4"/>
  <c r="J217" i="4"/>
  <c r="J197" i="4"/>
  <c r="BK137" i="4"/>
  <c r="BK218" i="4"/>
  <c r="BK179" i="4"/>
  <c r="J143" i="4"/>
  <c r="BK192" i="4"/>
  <c r="BK162" i="4"/>
  <c r="J193" i="4"/>
  <c r="J151" i="4"/>
  <c r="J223" i="4"/>
  <c r="J136" i="4"/>
  <c r="BK175" i="4"/>
  <c r="J180" i="4"/>
  <c r="J144" i="4"/>
  <c r="BK164" i="5"/>
  <c r="BK140" i="5"/>
  <c r="BK168" i="5"/>
  <c r="J131" i="5"/>
  <c r="BK158" i="5"/>
  <c r="J134" i="5"/>
  <c r="BK172" i="5"/>
  <c r="J150" i="5"/>
  <c r="J132" i="5"/>
  <c r="BK157" i="5"/>
  <c r="J169" i="5"/>
  <c r="BK141" i="5"/>
  <c r="J161" i="5"/>
  <c r="J130" i="5"/>
  <c r="BK167" i="5"/>
  <c r="J140" i="5"/>
  <c r="BK283" i="6"/>
  <c r="J254" i="6"/>
  <c r="BK229" i="6"/>
  <c r="BK202" i="6"/>
  <c r="BK188" i="6"/>
  <c r="J149" i="6"/>
  <c r="BK303" i="6"/>
  <c r="BK277" i="6"/>
  <c r="BK243" i="6"/>
  <c r="J210" i="6"/>
  <c r="J186" i="6"/>
  <c r="BK144" i="6"/>
  <c r="J124" i="6"/>
  <c r="J272" i="6"/>
  <c r="BK230" i="6"/>
  <c r="J202" i="6"/>
  <c r="BK187" i="6"/>
  <c r="J163" i="6"/>
  <c r="J302" i="6"/>
  <c r="BK266" i="6"/>
  <c r="J206" i="6"/>
  <c r="BK181" i="6"/>
  <c r="BK153" i="6"/>
  <c r="BK125" i="6"/>
  <c r="J289" i="6"/>
  <c r="BK255" i="6"/>
  <c r="J235" i="6"/>
  <c r="J189" i="6"/>
  <c r="BK151" i="6"/>
  <c r="BK291" i="6"/>
  <c r="J253" i="6"/>
  <c r="BK225" i="6"/>
  <c r="J201" i="6"/>
  <c r="BK165" i="6"/>
  <c r="BK128" i="6"/>
  <c r="J287" i="6"/>
  <c r="J262" i="6"/>
  <c r="BK227" i="6"/>
  <c r="BK212" i="6"/>
  <c r="J200" i="6"/>
  <c r="BK176" i="6"/>
  <c r="BK127" i="6"/>
  <c r="J269" i="6"/>
  <c r="J211" i="6"/>
  <c r="J178" i="6"/>
  <c r="J144" i="6"/>
  <c r="J230" i="7"/>
  <c r="BK211" i="7"/>
  <c r="BK187" i="7"/>
  <c r="J175" i="7"/>
  <c r="J140" i="7"/>
  <c r="J217" i="7"/>
  <c r="J183" i="7"/>
  <c r="J133" i="7"/>
  <c r="J196" i="7"/>
  <c r="J171" i="7"/>
  <c r="BK143" i="7"/>
  <c r="BK213" i="7"/>
  <c r="J169" i="7"/>
  <c r="J142" i="7"/>
  <c r="J143" i="7"/>
  <c r="BK217" i="7"/>
  <c r="J164" i="7"/>
  <c r="BK134" i="7"/>
  <c r="J224" i="7"/>
  <c r="BK198" i="7"/>
  <c r="BK162" i="7"/>
  <c r="J131" i="7"/>
  <c r="J210" i="7"/>
  <c r="J192" i="7"/>
  <c r="J168" i="7"/>
  <c r="BK140" i="7"/>
  <c r="BK131" i="8"/>
  <c r="J130" i="8"/>
  <c r="BK2123" i="2"/>
  <c r="J2030" i="2"/>
  <c r="J1896" i="2"/>
  <c r="BK1857" i="2"/>
  <c r="BK1809" i="2"/>
  <c r="BK1734" i="2"/>
  <c r="BK1648" i="2"/>
  <c r="J1493" i="2"/>
  <c r="J1387" i="2"/>
  <c r="BK1300" i="2"/>
  <c r="BK1128" i="2"/>
  <c r="J1056" i="2"/>
  <c r="J953" i="2"/>
  <c r="BK696" i="2"/>
  <c r="BK545" i="2"/>
  <c r="BK377" i="2"/>
  <c r="BK266" i="2"/>
  <c r="J2246" i="2"/>
  <c r="BK2051" i="2"/>
  <c r="J1947" i="2"/>
  <c r="J1883" i="2"/>
  <c r="BK1784" i="2"/>
  <c r="BK1671" i="2"/>
  <c r="J1615" i="2"/>
  <c r="BK1479" i="2"/>
  <c r="BK1389" i="2"/>
  <c r="J1326" i="2"/>
  <c r="BK1094" i="2"/>
  <c r="BK1011" i="2"/>
  <c r="BK810" i="2"/>
  <c r="J713" i="2"/>
  <c r="J661" i="2"/>
  <c r="BK393" i="2"/>
  <c r="BK294" i="2"/>
  <c r="J187" i="2"/>
  <c r="J2266" i="2"/>
  <c r="BK2131" i="2"/>
  <c r="J2040" i="2"/>
  <c r="BK1935" i="2"/>
  <c r="J1890" i="2"/>
  <c r="J1811" i="2"/>
  <c r="BK1737" i="2"/>
  <c r="J1646" i="2"/>
  <c r="BK1581" i="2"/>
  <c r="J1524" i="2"/>
  <c r="BK1382" i="2"/>
  <c r="BK1271" i="2"/>
  <c r="J1166" i="2"/>
  <c r="BK1068" i="2"/>
  <c r="BK1006" i="2"/>
  <c r="BK867" i="2"/>
  <c r="BK756" i="2"/>
  <c r="J616" i="2"/>
  <c r="BK401" i="2"/>
  <c r="BK283" i="2"/>
  <c r="BK205" i="2"/>
  <c r="J2263" i="2"/>
  <c r="J2100" i="2"/>
  <c r="J1946" i="2"/>
  <c r="J1910" i="2"/>
  <c r="BK1834" i="2"/>
  <c r="BK1780" i="2"/>
  <c r="BK1637" i="2"/>
  <c r="J1601" i="2"/>
  <c r="BK1486" i="2"/>
  <c r="J1362" i="2"/>
  <c r="BK1229" i="2"/>
  <c r="BK1172" i="2"/>
  <c r="J1092" i="2"/>
  <c r="BK972" i="2"/>
  <c r="J746" i="2"/>
  <c r="BK661" i="2"/>
  <c r="BK409" i="2"/>
  <c r="J269" i="2"/>
  <c r="BK161" i="2"/>
  <c r="BK2121" i="2"/>
  <c r="BK2076" i="2"/>
  <c r="BK2023" i="2"/>
  <c r="BK1912" i="2"/>
  <c r="BK1849" i="2"/>
  <c r="BK1704" i="2"/>
  <c r="BK1642" i="2"/>
  <c r="BK1555" i="2"/>
  <c r="J1474" i="2"/>
  <c r="BK1324" i="2"/>
  <c r="J1252" i="2"/>
  <c r="BK1138" i="2"/>
  <c r="BK1039" i="2"/>
  <c r="J917" i="2"/>
  <c r="J756" i="2"/>
  <c r="J503" i="2"/>
  <c r="J298" i="2"/>
  <c r="J216" i="2"/>
  <c r="J2103" i="2"/>
  <c r="J1906" i="2"/>
  <c r="J1885" i="2"/>
  <c r="BK1826" i="2"/>
  <c r="BK1774" i="2"/>
  <c r="BK1750" i="2"/>
  <c r="J1664" i="2"/>
  <c r="J1582" i="2"/>
  <c r="J1478" i="2"/>
  <c r="J1391" i="2"/>
  <c r="BK1215" i="2"/>
  <c r="J1024" i="2"/>
  <c r="BK955" i="2"/>
  <c r="BK786" i="2"/>
  <c r="J522" i="2"/>
  <c r="BK356" i="2"/>
  <c r="BK183" i="2"/>
  <c r="J2121" i="2"/>
  <c r="J2098" i="2"/>
  <c r="BK1922" i="2"/>
  <c r="BK1854" i="2"/>
  <c r="BK1793" i="2"/>
  <c r="BK1685" i="2"/>
  <c r="BK1601" i="2"/>
  <c r="J1550" i="2"/>
  <c r="J1346" i="2"/>
  <c r="J1263" i="2"/>
  <c r="J1051" i="2"/>
  <c r="BK924" i="2"/>
  <c r="BK743" i="2"/>
  <c r="J660" i="2"/>
  <c r="BK389" i="2"/>
  <c r="BK198" i="2"/>
  <c r="J2434" i="2"/>
  <c r="J2423" i="2"/>
  <c r="BK2411" i="2"/>
  <c r="J2387" i="2"/>
  <c r="BK2310" i="2"/>
  <c r="J2298" i="2"/>
  <c r="J2292" i="2"/>
  <c r="J2166" i="2"/>
  <c r="J2113" i="2"/>
  <c r="J2029" i="2"/>
  <c r="J1935" i="2"/>
  <c r="BK1829" i="2"/>
  <c r="BK1707" i="2"/>
  <c r="J1666" i="2"/>
  <c r="BK1644" i="2"/>
  <c r="BK1526" i="2"/>
  <c r="J1344" i="2"/>
  <c r="BK1218" i="2"/>
  <c r="BK1120" i="2"/>
  <c r="J1037" i="2"/>
  <c r="BK854" i="2"/>
  <c r="BK724" i="2"/>
  <c r="BK578" i="2"/>
  <c r="BK381" i="2"/>
  <c r="J483" i="3"/>
  <c r="J445" i="3"/>
  <c r="BK410" i="3"/>
  <c r="BK389" i="3"/>
  <c r="BK368" i="3"/>
  <c r="J311" i="3"/>
  <c r="BK240" i="3"/>
  <c r="BK478" i="3"/>
  <c r="J432" i="3"/>
  <c r="J406" i="3"/>
  <c r="BK380" i="3"/>
  <c r="BK353" i="3"/>
  <c r="J269" i="3"/>
  <c r="J199" i="3"/>
  <c r="BK486" i="3"/>
  <c r="J461" i="3"/>
  <c r="J412" i="3"/>
  <c r="BK396" i="3"/>
  <c r="J359" i="3"/>
  <c r="BK314" i="3"/>
  <c r="J197" i="3"/>
  <c r="J476" i="3"/>
  <c r="J439" i="3"/>
  <c r="BK413" i="3"/>
  <c r="J370" i="3"/>
  <c r="J335" i="3"/>
  <c r="J290" i="3"/>
  <c r="J180" i="3"/>
  <c r="BK476" i="3"/>
  <c r="BK450" i="3"/>
  <c r="J400" i="3"/>
  <c r="BK365" i="3"/>
  <c r="BK300" i="3"/>
  <c r="BK176" i="3"/>
  <c r="J477" i="3"/>
  <c r="BK442" i="3"/>
  <c r="J417" i="3"/>
  <c r="BK392" i="3"/>
  <c r="J362" i="3"/>
  <c r="BK269" i="3"/>
  <c r="BK480" i="3"/>
  <c r="J463" i="3"/>
  <c r="BK443" i="3"/>
  <c r="J410" i="3"/>
  <c r="BK385" i="3"/>
  <c r="BK332" i="3"/>
  <c r="BK199" i="3"/>
  <c r="BK492" i="3"/>
  <c r="J452" i="3"/>
  <c r="J427" i="3"/>
  <c r="J392" i="3"/>
  <c r="J367" i="3"/>
  <c r="J336" i="3"/>
  <c r="J292" i="3"/>
  <c r="J209" i="4"/>
  <c r="J184" i="4"/>
  <c r="J139" i="4"/>
  <c r="J204" i="4"/>
  <c r="J195" i="4"/>
  <c r="J131" i="4"/>
  <c r="BK197" i="4"/>
  <c r="BK165" i="4"/>
  <c r="J212" i="4"/>
  <c r="BK195" i="4"/>
  <c r="J165" i="4"/>
  <c r="BK145" i="4"/>
  <c r="J179" i="4"/>
  <c r="BK139" i="4"/>
  <c r="J176" i="4"/>
  <c r="BK213" i="4"/>
  <c r="J181" i="4"/>
  <c r="J137" i="4"/>
  <c r="BK174" i="4"/>
  <c r="BK182" i="5"/>
  <c r="J145" i="5"/>
  <c r="J181" i="5"/>
  <c r="J141" i="5"/>
  <c r="J175" i="5"/>
  <c r="J152" i="5"/>
  <c r="J184" i="5"/>
  <c r="BK169" i="5"/>
  <c r="BK145" i="5"/>
  <c r="BK176" i="5"/>
  <c r="BK134" i="5"/>
  <c r="BK138" i="5"/>
  <c r="J148" i="5"/>
  <c r="BK183" i="5"/>
  <c r="BK152" i="5"/>
  <c r="J299" i="6"/>
  <c r="J263" i="6"/>
  <c r="BK231" i="6"/>
  <c r="J213" i="6"/>
  <c r="J175" i="6"/>
  <c r="J138" i="6"/>
  <c r="BK294" i="6"/>
  <c r="BK269" i="6"/>
  <c r="J230" i="6"/>
  <c r="J212" i="6"/>
  <c r="BK182" i="6"/>
  <c r="BK136" i="6"/>
  <c r="BK295" i="6"/>
  <c r="BK268" i="6"/>
  <c r="BK220" i="6"/>
  <c r="J195" i="6"/>
  <c r="BK169" i="6"/>
  <c r="J314" i="6"/>
  <c r="BK270" i="6"/>
  <c r="BK236" i="6"/>
  <c r="BK200" i="6"/>
  <c r="J176" i="6"/>
  <c r="BK138" i="6"/>
  <c r="J297" i="6"/>
  <c r="J270" i="6"/>
  <c r="BK254" i="6"/>
  <c r="BK216" i="6"/>
  <c r="J172" i="6"/>
  <c r="J131" i="6"/>
  <c r="BK252" i="6"/>
  <c r="BK214" i="6"/>
  <c r="BK191" i="6"/>
  <c r="J140" i="6"/>
  <c r="J303" i="6"/>
  <c r="BK279" i="6"/>
  <c r="J250" i="6"/>
  <c r="J216" i="6"/>
  <c r="BK193" i="6"/>
  <c r="J171" i="6"/>
  <c r="BK148" i="6"/>
  <c r="J296" i="6"/>
  <c r="BK261" i="6"/>
  <c r="J204" i="6"/>
  <c r="BK175" i="6"/>
  <c r="BK139" i="6"/>
  <c r="J222" i="7"/>
  <c r="J189" i="7"/>
  <c r="J163" i="7"/>
  <c r="J138" i="7"/>
  <c r="J212" i="7"/>
  <c r="BK178" i="7"/>
  <c r="J219" i="7"/>
  <c r="BK183" i="7"/>
  <c r="BK152" i="7"/>
  <c r="J234" i="7"/>
  <c r="J190" i="7"/>
  <c r="J159" i="7"/>
  <c r="J199" i="7"/>
  <c r="BK175" i="7"/>
  <c r="BK135" i="7"/>
  <c r="BK189" i="7"/>
  <c r="BK158" i="7"/>
  <c r="BK142" i="7"/>
  <c r="J225" i="7"/>
  <c r="BK212" i="7"/>
  <c r="BK173" i="7"/>
  <c r="J145" i="7"/>
  <c r="BK223" i="7"/>
  <c r="J205" i="7"/>
  <c r="BK179" i="7"/>
  <c r="J160" i="7"/>
  <c r="J125" i="7"/>
  <c r="J125" i="8"/>
  <c r="J1734" i="2"/>
  <c r="J1815" i="2"/>
  <c r="BK1731" i="2"/>
  <c r="J1565" i="2"/>
  <c r="J1475" i="2"/>
  <c r="J1316" i="2"/>
  <c r="BK1098" i="2"/>
  <c r="J1022" i="2"/>
  <c r="J891" i="2"/>
  <c r="BK701" i="2"/>
  <c r="J520" i="2"/>
  <c r="J307" i="2"/>
  <c r="BK238" i="2"/>
  <c r="J2163" i="2"/>
  <c r="J2076" i="2"/>
  <c r="BK1950" i="2"/>
  <c r="BK1862" i="2"/>
  <c r="BK1837" i="2"/>
  <c r="BK1755" i="2"/>
  <c r="BK1662" i="2"/>
  <c r="BK1567" i="2"/>
  <c r="BK1469" i="2"/>
  <c r="J1321" i="2"/>
  <c r="BK1057" i="2"/>
  <c r="J938" i="2"/>
  <c r="J788" i="2"/>
  <c r="BK616" i="2"/>
  <c r="J381" i="2"/>
  <c r="BK269" i="2"/>
  <c r="J152" i="2"/>
  <c r="BK2420" i="2"/>
  <c r="J2411" i="2"/>
  <c r="BK2347" i="2"/>
  <c r="J2310" i="2"/>
  <c r="J2294" i="2"/>
  <c r="J2281" i="2"/>
  <c r="J2131" i="2"/>
  <c r="J2066" i="2"/>
  <c r="J1948" i="2"/>
  <c r="J1817" i="2"/>
  <c r="J1720" i="2"/>
  <c r="BK1668" i="2"/>
  <c r="J1648" i="2"/>
  <c r="BK1538" i="2"/>
  <c r="J1389" i="2"/>
  <c r="BK1240" i="2"/>
  <c r="J1164" i="2"/>
  <c r="BK1083" i="2"/>
  <c r="J924" i="2"/>
  <c r="BK782" i="2"/>
  <c r="BK522" i="2"/>
  <c r="J339" i="2"/>
  <c r="BK490" i="3"/>
  <c r="BK472" i="3"/>
  <c r="BK414" i="3"/>
  <c r="BK391" i="3"/>
  <c r="J348" i="3"/>
  <c r="BK277" i="3"/>
  <c r="BK168" i="3"/>
  <c r="BK464" i="3"/>
  <c r="J424" i="3"/>
  <c r="J384" i="3"/>
  <c r="J368" i="3"/>
  <c r="J344" i="3"/>
  <c r="J245" i="3"/>
  <c r="BK162" i="3"/>
  <c r="BK470" i="3"/>
  <c r="BK446" i="3"/>
  <c r="J409" i="3"/>
  <c r="BK382" i="3"/>
  <c r="BK362" i="3"/>
  <c r="J312" i="3"/>
  <c r="J485" i="3"/>
  <c r="BK461" i="3"/>
  <c r="BK433" i="3"/>
  <c r="J401" i="3"/>
  <c r="BK355" i="3"/>
  <c r="J324" i="3"/>
  <c r="J277" i="3"/>
  <c r="BK485" i="3"/>
  <c r="J459" i="3"/>
  <c r="J419" i="3"/>
  <c r="J388" i="3"/>
  <c r="BK367" i="3"/>
  <c r="J329" i="3"/>
  <c r="J288" i="3"/>
  <c r="J162" i="3"/>
  <c r="J448" i="3"/>
  <c r="BK430" i="3"/>
  <c r="J396" i="3"/>
  <c r="BK356" i="3"/>
  <c r="BK180" i="3"/>
  <c r="J472" i="3"/>
  <c r="BK448" i="3"/>
  <c r="BK408" i="3"/>
  <c r="J361" i="3"/>
  <c r="J294" i="3"/>
  <c r="J173" i="3"/>
  <c r="J492" i="3"/>
  <c r="BK459" i="3"/>
  <c r="J436" i="3"/>
  <c r="J420" i="3"/>
  <c r="BK381" i="3"/>
  <c r="BK364" i="3"/>
  <c r="BK312" i="3"/>
  <c r="BK148" i="3"/>
  <c r="BK193" i="4"/>
  <c r="J169" i="4"/>
  <c r="J218" i="4"/>
  <c r="J200" i="4"/>
  <c r="BK146" i="4"/>
  <c r="J210" i="4"/>
  <c r="BK176" i="4"/>
  <c r="BK224" i="4"/>
  <c r="J206" i="4"/>
  <c r="J182" i="4"/>
  <c r="J146" i="4"/>
  <c r="J198" i="4"/>
  <c r="J152" i="4"/>
  <c r="BK212" i="4"/>
  <c r="J168" i="4"/>
  <c r="BK190" i="4"/>
  <c r="BK150" i="4"/>
  <c r="BK181" i="4"/>
  <c r="J188" i="5"/>
  <c r="BK146" i="5"/>
  <c r="J183" i="5"/>
  <c r="J146" i="5"/>
  <c r="J186" i="5"/>
  <c r="BK148" i="5"/>
  <c r="J182" i="5"/>
  <c r="BK161" i="5"/>
  <c r="BK184" i="5"/>
  <c r="J137" i="5"/>
  <c r="J151" i="5"/>
  <c r="BK186" i="5"/>
  <c r="J144" i="5"/>
  <c r="J171" i="5"/>
  <c r="BK147" i="5"/>
  <c r="J279" i="6"/>
  <c r="BK248" i="6"/>
  <c r="J226" i="6"/>
  <c r="BK194" i="6"/>
  <c r="J153" i="6"/>
  <c r="J128" i="6"/>
  <c r="J283" i="6"/>
  <c r="J252" i="6"/>
  <c r="BK221" i="6"/>
  <c r="BK173" i="6"/>
  <c r="J137" i="6"/>
  <c r="BK289" i="6"/>
  <c r="BK267" i="6"/>
  <c r="BK213" i="6"/>
  <c r="J191" i="6"/>
  <c r="J173" i="6"/>
  <c r="BK126" i="6"/>
  <c r="BK278" i="6"/>
  <c r="J220" i="6"/>
  <c r="J193" i="6"/>
  <c r="BK171" i="6"/>
  <c r="BK133" i="6"/>
  <c r="J293" i="6"/>
  <c r="J258" i="6"/>
  <c r="BK228" i="6"/>
  <c r="J190" i="6"/>
  <c r="J161" i="6"/>
  <c r="J284" i="6"/>
  <c r="BK264" i="6"/>
  <c r="BK235" i="6"/>
  <c r="J207" i="6"/>
  <c r="BK183" i="6"/>
  <c r="J139" i="6"/>
  <c r="J300" i="6"/>
  <c r="J273" i="6"/>
  <c r="J245" i="6"/>
  <c r="BK207" i="6"/>
  <c r="J185" i="6"/>
  <c r="BK163" i="6"/>
  <c r="J313" i="6"/>
  <c r="J274" i="6"/>
  <c r="BK223" i="6"/>
  <c r="J181" i="6"/>
  <c r="J160" i="6"/>
  <c r="BK124" i="6"/>
  <c r="BK220" i="7"/>
  <c r="BK196" i="7"/>
  <c r="BK176" i="7"/>
  <c r="BK147" i="7"/>
  <c r="J233" i="7"/>
  <c r="J184" i="7"/>
  <c r="J165" i="7"/>
  <c r="J213" i="7"/>
  <c r="BK177" i="7"/>
  <c r="BK146" i="7"/>
  <c r="BK225" i="7"/>
  <c r="BK186" i="7"/>
  <c r="J137" i="7"/>
  <c r="BK136" i="7"/>
  <c r="J132" i="7"/>
  <c r="BK130" i="7"/>
  <c r="J127" i="7"/>
  <c r="J126" i="7"/>
  <c r="BK235" i="7"/>
  <c r="BK233" i="7"/>
  <c r="J228" i="7"/>
  <c r="BK227" i="7"/>
  <c r="BK226" i="7"/>
  <c r="BK224" i="7"/>
  <c r="BK209" i="7"/>
  <c r="J208" i="7"/>
  <c r="J206" i="7"/>
  <c r="BK192" i="7"/>
  <c r="BK172" i="7"/>
  <c r="J232" i="7"/>
  <c r="BK191" i="7"/>
  <c r="BK163" i="7"/>
  <c r="BK144" i="7"/>
  <c r="J227" i="7"/>
  <c r="BK204" i="7"/>
  <c r="J172" i="7"/>
  <c r="J149" i="7"/>
  <c r="J235" i="7"/>
  <c r="BK208" i="7"/>
  <c r="BK181" i="7"/>
  <c r="J166" i="7"/>
  <c r="J135" i="7"/>
  <c r="J123" i="8"/>
  <c r="BK125" i="8"/>
  <c r="BK2257" i="2"/>
  <c r="BK2103" i="2"/>
  <c r="BK1925" i="2"/>
  <c r="J1863" i="2"/>
  <c r="J1822" i="2"/>
  <c r="J1780" i="2"/>
  <c r="BK1660" i="2"/>
  <c r="BK1541" i="2"/>
  <c r="BK1393" i="2"/>
  <c r="J1226" i="2"/>
  <c r="BK1113" i="2"/>
  <c r="BK1024" i="2"/>
  <c r="BK873" i="2"/>
  <c r="BK748" i="2"/>
  <c r="BK503" i="2"/>
  <c r="BK368" i="2"/>
  <c r="J205" i="2"/>
  <c r="BK2211" i="2"/>
  <c r="J2042" i="2"/>
  <c r="J1934" i="2"/>
  <c r="J1829" i="2"/>
  <c r="J1700" i="2"/>
  <c r="J1656" i="2"/>
  <c r="J1558" i="2"/>
  <c r="BK1468" i="2"/>
  <c r="J1328" i="2"/>
  <c r="BK1164" i="2"/>
  <c r="BK1067" i="2"/>
  <c r="BK846" i="2"/>
  <c r="J743" i="2"/>
  <c r="J670" i="2"/>
  <c r="J398" i="2"/>
  <c r="BK236" i="2"/>
  <c r="BK158" i="2"/>
  <c r="J2220" i="2"/>
  <c r="BK2102" i="2"/>
  <c r="J2013" i="2"/>
  <c r="BK1947" i="2"/>
  <c r="BK1902" i="2"/>
  <c r="J1791" i="2"/>
  <c r="BK1726" i="2"/>
  <c r="J1629" i="2"/>
  <c r="BK1577" i="2"/>
  <c r="J1483" i="2"/>
  <c r="J1332" i="2"/>
  <c r="J1243" i="2"/>
  <c r="J1124" i="2"/>
  <c r="J1039" i="2"/>
  <c r="BK1000" i="2"/>
  <c r="J857" i="2"/>
  <c r="J748" i="2"/>
  <c r="BK581" i="2"/>
  <c r="J393" i="2"/>
  <c r="BK272" i="2"/>
  <c r="BK216" i="2"/>
  <c r="J161" i="2"/>
  <c r="J2102" i="2"/>
  <c r="J2074" i="2"/>
  <c r="BK1943" i="2"/>
  <c r="J1869" i="2"/>
  <c r="BK1813" i="2"/>
  <c r="J1718" i="2"/>
  <c r="BK1603" i="2"/>
  <c r="J1538" i="2"/>
  <c r="BK1464" i="2"/>
  <c r="BK1335" i="2"/>
  <c r="J1213" i="2"/>
  <c r="BK1146" i="2"/>
  <c r="J1062" i="2"/>
  <c r="BK990" i="2"/>
  <c r="J873" i="2"/>
  <c r="BK694" i="2"/>
  <c r="J506" i="2"/>
  <c r="J272" i="2"/>
  <c r="BK177" i="2"/>
  <c r="J2189" i="2"/>
  <c r="J2120" i="2"/>
  <c r="J2068" i="2"/>
  <c r="BK1946" i="2"/>
  <c r="BK1863" i="2"/>
  <c r="BK1789" i="2"/>
  <c r="BK1696" i="2"/>
  <c r="BK1609" i="2"/>
  <c r="J1532" i="2"/>
  <c r="J1393" i="2"/>
  <c r="BK1274" i="2"/>
  <c r="J1215" i="2"/>
  <c r="J1121" i="2"/>
  <c r="BK1015" i="2"/>
  <c r="J796" i="2"/>
  <c r="J654" i="2"/>
  <c r="J409" i="2"/>
  <c r="J254" i="2"/>
  <c r="BK165" i="2"/>
  <c r="BK2098" i="2"/>
  <c r="BK2048" i="2"/>
  <c r="BK1940" i="2"/>
  <c r="BK1913" i="2"/>
  <c r="J1887" i="2"/>
  <c r="BK1846" i="2"/>
  <c r="J1789" i="2"/>
  <c r="BK1757" i="2"/>
  <c r="J1671" i="2"/>
  <c r="J1639" i="2"/>
  <c r="BK1529" i="2"/>
  <c r="BK1362" i="2"/>
  <c r="BK1155" i="2"/>
  <c r="J1042" i="2"/>
  <c r="J1007" i="2"/>
  <c r="J842" i="2"/>
  <c r="BK660" i="2"/>
  <c r="BK431" i="2"/>
  <c r="J283" i="2"/>
  <c r="J191" i="2"/>
  <c r="BK2128" i="2"/>
  <c r="BK2100" i="2"/>
  <c r="BK2042" i="2"/>
  <c r="BK1887" i="2"/>
  <c r="BK1799" i="2"/>
  <c r="J1689" i="2"/>
  <c r="BK1650" i="2"/>
  <c r="J1529" i="2"/>
  <c r="BK1397" i="2"/>
  <c r="J1271" i="2"/>
  <c r="BK1125" i="2"/>
  <c r="BK947" i="2"/>
  <c r="BK802" i="2"/>
  <c r="BK670" i="2"/>
  <c r="J377" i="2"/>
  <c r="BK234" i="2"/>
  <c r="BK2434" i="2"/>
  <c r="BK2423" i="2"/>
  <c r="J2413" i="2"/>
  <c r="BK2387" i="2"/>
  <c r="J2332" i="2"/>
  <c r="BK2298" i="2"/>
  <c r="BK2291" i="2"/>
  <c r="BK2163" i="2"/>
  <c r="J2070" i="2"/>
  <c r="BK1951" i="2"/>
  <c r="BK1928" i="2"/>
  <c r="J1807" i="2"/>
  <c r="J1704" i="2"/>
  <c r="J1662" i="2"/>
  <c r="BK1632" i="2"/>
  <c r="BK1524" i="2"/>
  <c r="J1330" i="2"/>
  <c r="BK1166" i="2"/>
  <c r="J1094" i="2"/>
  <c r="J914" i="2"/>
  <c r="BK780" i="2"/>
  <c r="BK603" i="2"/>
  <c r="BK291" i="2"/>
  <c r="BK167" i="2"/>
  <c r="J465" i="3"/>
  <c r="BK418" i="3"/>
  <c r="BK393" i="3"/>
  <c r="BK363" i="3"/>
  <c r="BK321" i="3"/>
  <c r="BK274" i="3"/>
  <c r="BK142" i="3"/>
  <c r="BK447" i="3"/>
  <c r="BK412" i="3"/>
  <c r="BK374" i="3"/>
  <c r="BK357" i="3"/>
  <c r="BK285" i="3"/>
  <c r="J167" i="3"/>
  <c r="BK477" i="3"/>
  <c r="BK451" i="3"/>
  <c r="J422" i="3"/>
  <c r="J389" i="3"/>
  <c r="J364" i="3"/>
  <c r="BK324" i="3"/>
  <c r="J147" i="3"/>
  <c r="J468" i="3"/>
  <c r="J442" i="3"/>
  <c r="J414" i="3"/>
  <c r="BK398" i="3"/>
  <c r="BK329" i="3"/>
  <c r="BK281" i="3"/>
  <c r="BK173" i="3"/>
  <c r="J457" i="3"/>
  <c r="BK420" i="3"/>
  <c r="J380" i="3"/>
  <c r="J363" i="3"/>
  <c r="J309" i="3"/>
  <c r="J238" i="3"/>
  <c r="J142" i="3"/>
  <c r="BK455" i="3"/>
  <c r="J435" i="3"/>
  <c r="J395" i="3"/>
  <c r="J372" i="3"/>
  <c r="BK302" i="3"/>
  <c r="J481" i="3"/>
  <c r="J462" i="3"/>
  <c r="J433" i="3"/>
  <c r="J413" i="3"/>
  <c r="J375" i="3"/>
  <c r="BK197" i="3"/>
  <c r="J493" i="3"/>
  <c r="J466" i="3"/>
  <c r="J451" i="3"/>
  <c r="BK428" i="3"/>
  <c r="BK384" i="3"/>
  <c r="J350" i="3"/>
  <c r="BK290" i="3"/>
  <c r="J203" i="4"/>
  <c r="J183" i="4"/>
  <c r="J224" i="4"/>
  <c r="BK201" i="4"/>
  <c r="BK189" i="4"/>
  <c r="BK226" i="4"/>
  <c r="J208" i="4"/>
  <c r="BK152" i="4"/>
  <c r="J226" i="4"/>
  <c r="BK208" i="4"/>
  <c r="J178" i="4"/>
  <c r="BK222" i="4"/>
  <c r="BK155" i="4"/>
  <c r="BK131" i="4"/>
  <c r="J192" i="4"/>
  <c r="J199" i="4"/>
  <c r="BK172" i="4"/>
  <c r="BK206" i="4"/>
  <c r="J147" i="4"/>
  <c r="J166" i="5"/>
  <c r="BK142" i="5"/>
  <c r="BK178" i="5"/>
  <c r="BK162" i="5"/>
  <c r="J185" i="5"/>
  <c r="BK143" i="5"/>
  <c r="BK181" i="5"/>
  <c r="BK151" i="5"/>
  <c r="J138" i="5"/>
  <c r="J142" i="5"/>
  <c r="J163" i="5"/>
  <c r="J167" i="5"/>
  <c r="J133" i="5"/>
  <c r="J176" i="5"/>
  <c r="BK135" i="5"/>
  <c r="BK288" i="6"/>
  <c r="BK250" i="6"/>
  <c r="BK241" i="6"/>
  <c r="BK219" i="6"/>
  <c r="BK172" i="6"/>
  <c r="J134" i="6"/>
  <c r="J285" i="6"/>
  <c r="BK258" i="6"/>
  <c r="J228" i="6"/>
  <c r="BK203" i="6"/>
  <c r="J166" i="6"/>
  <c r="BK134" i="6"/>
  <c r="BK285" i="6"/>
  <c r="BK257" i="6"/>
  <c r="BK208" i="6"/>
  <c r="J192" i="6"/>
  <c r="BK178" i="6"/>
  <c r="BK131" i="6"/>
  <c r="BK293" i="6"/>
  <c r="J231" i="6"/>
  <c r="BK192" i="6"/>
  <c r="BK174" i="6"/>
  <c r="BK140" i="6"/>
  <c r="BK302" i="6"/>
  <c r="BK284" i="6"/>
  <c r="J238" i="6"/>
  <c r="BK215" i="6"/>
  <c r="J177" i="6"/>
  <c r="BK135" i="6"/>
  <c r="J281" i="6"/>
  <c r="J249" i="6"/>
  <c r="J221" i="6"/>
  <c r="BK168" i="6"/>
  <c r="J142" i="6"/>
  <c r="J291" i="6"/>
  <c r="J268" i="6"/>
  <c r="BK238" i="6"/>
  <c r="J214" i="6"/>
  <c r="J194" i="6"/>
  <c r="J167" i="6"/>
  <c r="BK314" i="6"/>
  <c r="BK287" i="6"/>
  <c r="J256" i="6"/>
  <c r="BK210" i="6"/>
  <c r="J174" i="6"/>
  <c r="J132" i="6"/>
  <c r="BK229" i="7"/>
  <c r="BK205" i="7"/>
  <c r="J179" i="7"/>
  <c r="J153" i="7"/>
  <c r="BK129" i="7"/>
  <c r="J201" i="7"/>
  <c r="J176" i="7"/>
  <c r="J223" i="7"/>
  <c r="BK184" i="7"/>
  <c r="J158" i="7"/>
  <c r="J128" i="7"/>
  <c r="J188" i="7"/>
  <c r="BK156" i="7"/>
  <c r="BK197" i="7"/>
  <c r="BK174" i="7"/>
  <c r="BK138" i="7"/>
  <c r="BK215" i="7"/>
  <c r="BK151" i="7"/>
  <c r="BK131" i="7"/>
  <c r="BK222" i="7"/>
  <c r="BK190" i="7"/>
  <c r="BK164" i="7"/>
  <c r="BK139" i="7"/>
  <c r="BK221" i="7"/>
  <c r="J202" i="7"/>
  <c r="J174" i="7"/>
  <c r="J156" i="7"/>
  <c r="BK133" i="7"/>
  <c r="BK128" i="8"/>
  <c r="BK2246" i="2"/>
  <c r="J2111" i="2"/>
  <c r="BK1953" i="2"/>
  <c r="BK1880" i="2"/>
  <c r="J1826" i="2"/>
  <c r="BK1674" i="2"/>
  <c r="J1637" i="2"/>
  <c r="BK1477" i="2"/>
  <c r="BK1350" i="2"/>
  <c r="J1234" i="2"/>
  <c r="J1093" i="2"/>
  <c r="BK1004" i="2"/>
  <c r="J810" i="2"/>
  <c r="BK584" i="2"/>
  <c r="BK398" i="2"/>
  <c r="BK277" i="2"/>
  <c r="BK152" i="2"/>
  <c r="BK2066" i="2"/>
  <c r="J1953" i="2"/>
  <c r="J1912" i="2"/>
  <c r="BK1805" i="2"/>
  <c r="J1668" i="2"/>
  <c r="J1567" i="2"/>
  <c r="BK1472" i="2"/>
  <c r="J1446" i="2"/>
  <c r="BK1276" i="2"/>
  <c r="BK1090" i="2"/>
  <c r="BK1017" i="2"/>
  <c r="J797" i="2"/>
  <c r="J694" i="2"/>
  <c r="J595" i="2"/>
  <c r="J371" i="2"/>
  <c r="BK195" i="2"/>
  <c r="J175" i="2"/>
  <c r="J2258" i="2"/>
  <c r="J2116" i="2"/>
  <c r="J2048" i="2"/>
  <c r="J1950" i="2"/>
  <c r="BK1918" i="2"/>
  <c r="J1832" i="2"/>
  <c r="BK1786" i="2"/>
  <c r="BK1720" i="2"/>
  <c r="J1589" i="2"/>
  <c r="J1526" i="2"/>
  <c r="J1470" i="2"/>
  <c r="BK1296" i="2"/>
  <c r="BK1213" i="2"/>
  <c r="J1120" i="2"/>
  <c r="J1017" i="2"/>
  <c r="BK975" i="2"/>
  <c r="J841" i="2"/>
  <c r="J696" i="2"/>
  <c r="BK520" i="2"/>
  <c r="J389" i="2"/>
  <c r="BK254" i="2"/>
  <c r="J201" i="2"/>
  <c r="BK2258" i="2"/>
  <c r="J2108" i="2"/>
  <c r="J2081" i="2"/>
  <c r="BK1931" i="2"/>
  <c r="J1839" i="2"/>
  <c r="BK1791" i="2"/>
  <c r="J1660" i="2"/>
  <c r="BK1565" i="2"/>
  <c r="BK1475" i="2"/>
  <c r="J1341" i="2"/>
  <c r="J1198" i="2"/>
  <c r="J1143" i="2"/>
  <c r="J1046" i="2"/>
  <c r="J1015" i="2"/>
  <c r="BK842" i="2"/>
  <c r="BK686" i="2"/>
  <c r="J368" i="2"/>
  <c r="BK199" i="2"/>
  <c r="BK2263" i="2"/>
  <c r="J2129" i="2"/>
  <c r="J2095" i="2"/>
  <c r="BK1948" i="2"/>
  <c r="BK1893" i="2"/>
  <c r="BK1811" i="2"/>
  <c r="BK1747" i="2"/>
  <c r="J1675" i="2"/>
  <c r="J1552" i="2"/>
  <c r="J1479" i="2"/>
  <c r="J1276" i="2"/>
  <c r="BK1249" i="2"/>
  <c r="BK1163" i="2"/>
  <c r="BK1093" i="2"/>
  <c r="BK962" i="2"/>
  <c r="J782" i="2"/>
  <c r="BK588" i="2"/>
  <c r="J346" i="2"/>
  <c r="BK207" i="2"/>
  <c r="J2257" i="2"/>
  <c r="BK2081" i="2"/>
  <c r="J1951" i="2"/>
  <c r="BK1910" i="2"/>
  <c r="BK1876" i="2"/>
  <c r="J1793" i="2"/>
  <c r="BK1769" i="2"/>
  <c r="BK1656" i="2"/>
  <c r="BK1605" i="2"/>
  <c r="BK1506" i="2"/>
  <c r="J1309" i="2"/>
  <c r="J1068" i="2"/>
  <c r="BK917" i="2"/>
  <c r="BK746" i="2"/>
  <c r="BK380" i="2"/>
  <c r="BK229" i="2"/>
  <c r="J2106" i="2"/>
  <c r="J2023" i="2"/>
  <c r="BK1906" i="2"/>
  <c r="BK1839" i="2"/>
  <c r="J1784" i="2"/>
  <c r="J1677" i="2"/>
  <c r="BK1493" i="2"/>
  <c r="J1249" i="2"/>
  <c r="BK1034" i="2"/>
  <c r="J854" i="2"/>
  <c r="J650" i="2"/>
  <c r="BK371" i="2"/>
  <c r="J180" i="2"/>
  <c r="BK2429" i="2"/>
  <c r="BK2413" i="2"/>
  <c r="BK2401" i="2"/>
  <c r="BK2324" i="2"/>
  <c r="J2296" i="2"/>
  <c r="J2289" i="2"/>
  <c r="BK2118" i="2"/>
  <c r="BK1977" i="2"/>
  <c r="J1917" i="2"/>
  <c r="BK1715" i="2"/>
  <c r="J1658" i="2"/>
  <c r="BK1579" i="2"/>
  <c r="J1472" i="2"/>
  <c r="J1281" i="2"/>
  <c r="BK1051" i="2"/>
  <c r="BK797" i="2"/>
  <c r="BK654" i="2"/>
  <c r="BK362" i="2"/>
  <c r="J487" i="3"/>
  <c r="J438" i="3"/>
  <c r="J408" i="3"/>
  <c r="J385" i="3"/>
  <c r="J366" i="3"/>
  <c r="BK310" i="3"/>
  <c r="BK263" i="3"/>
  <c r="BK147" i="3"/>
  <c r="BK452" i="3"/>
  <c r="J416" i="3"/>
  <c r="BK383" i="3"/>
  <c r="BK361" i="3"/>
  <c r="J340" i="3"/>
  <c r="J148" i="3"/>
  <c r="J469" i="3"/>
  <c r="BK444" i="3"/>
  <c r="BK402" i="3"/>
  <c r="J378" i="3"/>
  <c r="BK336" i="3"/>
  <c r="J209" i="3"/>
  <c r="BK483" i="3"/>
  <c r="J447" i="3"/>
  <c r="BK429" i="3"/>
  <c r="BK403" i="3"/>
  <c r="BK377" i="3"/>
  <c r="BK311" i="3"/>
  <c r="J242" i="3"/>
  <c r="J480" i="3"/>
  <c r="J431" i="3"/>
  <c r="J407" i="3"/>
  <c r="BK358" i="3"/>
  <c r="J168" i="3"/>
  <c r="BK453" i="3"/>
  <c r="BK407" i="3"/>
  <c r="J381" i="3"/>
  <c r="J274" i="3"/>
  <c r="J470" i="3"/>
  <c r="J450" i="3"/>
  <c r="BK416" i="3"/>
  <c r="BK378" i="3"/>
  <c r="BK284" i="3"/>
  <c r="BK493" i="3"/>
  <c r="J474" i="3"/>
  <c r="J443" i="3"/>
  <c r="J405" i="3"/>
  <c r="J373" i="3"/>
  <c r="BK344" i="3"/>
  <c r="J211" i="4"/>
  <c r="BK178" i="4"/>
  <c r="BK215" i="4"/>
  <c r="J159" i="4"/>
  <c r="BK223" i="4"/>
  <c r="BK203" i="4"/>
  <c r="J175" i="4"/>
  <c r="J214" i="4"/>
  <c r="J196" i="4"/>
  <c r="BK153" i="4"/>
  <c r="BK211" i="4"/>
  <c r="J148" i="4"/>
  <c r="J201" i="4"/>
  <c r="J162" i="4"/>
  <c r="J194" i="4"/>
  <c r="J153" i="4"/>
  <c r="BK209" i="4"/>
  <c r="BK168" i="4"/>
  <c r="J168" i="5"/>
  <c r="J136" i="5"/>
  <c r="J177" i="5"/>
  <c r="BK137" i="5"/>
  <c r="J172" i="5"/>
  <c r="J135" i="5"/>
  <c r="J173" i="5"/>
  <c r="BK144" i="5"/>
  <c r="BK175" i="5"/>
  <c r="BK136" i="5"/>
  <c r="BK133" i="5"/>
  <c r="J155" i="5"/>
  <c r="BK189" i="5"/>
  <c r="J157" i="5"/>
  <c r="BK129" i="5"/>
  <c r="J275" i="6"/>
  <c r="BK245" i="6"/>
  <c r="BK211" i="6"/>
  <c r="BK170" i="6"/>
  <c r="BK130" i="6"/>
  <c r="BK260" i="6"/>
  <c r="BK224" i="6"/>
  <c r="BK199" i="6"/>
  <c r="J158" i="6"/>
  <c r="J312" i="6"/>
  <c r="J266" i="6"/>
  <c r="J197" i="6"/>
  <c r="J180" i="6"/>
  <c r="BK137" i="6"/>
  <c r="BK299" i="6"/>
  <c r="J260" i="6"/>
  <c r="J208" i="6"/>
  <c r="BK167" i="6"/>
  <c r="J311" i="6"/>
  <c r="BK282" i="6"/>
  <c r="J247" i="6"/>
  <c r="BK226" i="6"/>
  <c r="J179" i="6"/>
  <c r="J294" i="6"/>
  <c r="BK256" i="6"/>
  <c r="J229" i="6"/>
  <c r="J203" i="6"/>
  <c r="BK160" i="6"/>
  <c r="J125" i="6"/>
  <c r="J282" i="6"/>
  <c r="J224" i="6"/>
  <c r="BK204" i="6"/>
  <c r="BK180" i="6"/>
  <c r="J151" i="6"/>
  <c r="BK298" i="6"/>
  <c r="J257" i="6"/>
  <c r="BK190" i="6"/>
  <c r="J170" i="6"/>
  <c r="J127" i="6"/>
  <c r="BK207" i="7"/>
  <c r="BK185" i="7"/>
  <c r="J152" i="7"/>
  <c r="J130" i="7"/>
  <c r="BK200" i="7"/>
  <c r="J162" i="7"/>
  <c r="J191" i="7"/>
  <c r="BK157" i="7"/>
  <c r="BK230" i="7"/>
  <c r="BK203" i="7"/>
  <c r="J157" i="7"/>
  <c r="J181" i="7"/>
  <c r="J150" i="7"/>
  <c r="J134" i="7"/>
  <c r="BK199" i="7"/>
  <c r="BK154" i="7"/>
  <c r="BK132" i="7"/>
  <c r="J220" i="7"/>
  <c r="BK171" i="7"/>
  <c r="J144" i="7"/>
  <c r="BK228" i="7"/>
  <c r="J209" i="7"/>
  <c r="J186" i="7"/>
  <c r="BK153" i="7"/>
  <c r="BK123" i="8"/>
  <c r="J128" i="8"/>
  <c r="BK1500" i="2"/>
  <c r="BK1150" i="2"/>
  <c r="J1019" i="2"/>
  <c r="BK841" i="2"/>
  <c r="BK679" i="2"/>
  <c r="BK374" i="2"/>
  <c r="BK191" i="2"/>
  <c r="BK2106" i="2"/>
  <c r="J1977" i="2"/>
  <c r="BK219" i="7"/>
  <c r="J178" i="7"/>
  <c r="BK149" i="7"/>
  <c r="BK127" i="7"/>
  <c r="J221" i="7"/>
  <c r="J194" i="7"/>
  <c r="BK165" i="7"/>
  <c r="J129" i="7"/>
  <c r="J211" i="7"/>
  <c r="J187" i="7"/>
  <c r="J154" i="7"/>
  <c r="J131" i="8"/>
  <c r="J126" i="8"/>
  <c r="BK151" i="2" l="1"/>
  <c r="J151" i="2" s="1"/>
  <c r="J98" i="2" s="1"/>
  <c r="BK174" i="2"/>
  <c r="J174" i="2" s="1"/>
  <c r="J99" i="2" s="1"/>
  <c r="P190" i="2"/>
  <c r="R209" i="2"/>
  <c r="BK370" i="2"/>
  <c r="J370" i="2" s="1"/>
  <c r="J103" i="2" s="1"/>
  <c r="R370" i="2"/>
  <c r="BK388" i="2"/>
  <c r="J388" i="2" s="1"/>
  <c r="J104" i="2" s="1"/>
  <c r="R388" i="2"/>
  <c r="BK1031" i="2"/>
  <c r="J1031" i="2" s="1"/>
  <c r="J106" i="2" s="1"/>
  <c r="BK1485" i="2"/>
  <c r="J1485" i="2" s="1"/>
  <c r="J110" i="2" s="1"/>
  <c r="R1542" i="2"/>
  <c r="BK1645" i="2"/>
  <c r="J1645" i="2" s="1"/>
  <c r="J113" i="2" s="1"/>
  <c r="BK1665" i="2"/>
  <c r="J1665" i="2" s="1"/>
  <c r="J114" i="2" s="1"/>
  <c r="BK1719" i="2"/>
  <c r="J1719" i="2"/>
  <c r="J116" i="2" s="1"/>
  <c r="R1785" i="2"/>
  <c r="T1810" i="2"/>
  <c r="R1952" i="2"/>
  <c r="BK2067" i="2"/>
  <c r="J2067" i="2" s="1"/>
  <c r="J121" i="2" s="1"/>
  <c r="R2067" i="2"/>
  <c r="BK2165" i="2"/>
  <c r="J2165" i="2" s="1"/>
  <c r="J124" i="2" s="1"/>
  <c r="BK2346" i="2"/>
  <c r="J2346" i="2" s="1"/>
  <c r="J126" i="2" s="1"/>
  <c r="R2412" i="2"/>
  <c r="P240" i="6"/>
  <c r="BK170" i="7"/>
  <c r="J170" i="7"/>
  <c r="J99" i="7" s="1"/>
  <c r="R193" i="7"/>
  <c r="BK231" i="7"/>
  <c r="J231" i="7" s="1"/>
  <c r="J102" i="7" s="1"/>
  <c r="P408" i="2"/>
  <c r="R1031" i="2"/>
  <c r="T1466" i="2"/>
  <c r="P1542" i="2"/>
  <c r="T1604" i="2"/>
  <c r="P1676" i="2"/>
  <c r="R1676" i="2"/>
  <c r="BK1785" i="2"/>
  <c r="J1785" i="2" s="1"/>
  <c r="J117" i="2" s="1"/>
  <c r="R1810" i="2"/>
  <c r="T1886" i="2"/>
  <c r="P2075" i="2"/>
  <c r="BK2130" i="2"/>
  <c r="J2130" i="2" s="1"/>
  <c r="J123" i="2" s="1"/>
  <c r="R2130" i="2"/>
  <c r="BK2297" i="2"/>
  <c r="J2297" i="2" s="1"/>
  <c r="J125" i="2" s="1"/>
  <c r="R2297" i="2"/>
  <c r="BK2412" i="2"/>
  <c r="J2412" i="2" s="1"/>
  <c r="J127" i="2" s="1"/>
  <c r="P237" i="3"/>
  <c r="T237" i="3"/>
  <c r="T268" i="3"/>
  <c r="R287" i="3"/>
  <c r="BK320" i="3"/>
  <c r="J320" i="3" s="1"/>
  <c r="J108" i="3" s="1"/>
  <c r="T349" i="3"/>
  <c r="P423" i="3"/>
  <c r="P440" i="3"/>
  <c r="P491" i="3"/>
  <c r="R141" i="4"/>
  <c r="R149" i="4"/>
  <c r="T161" i="4"/>
  <c r="P202" i="4"/>
  <c r="T128" i="5"/>
  <c r="BK156" i="5"/>
  <c r="J156" i="5"/>
  <c r="J101" i="5" s="1"/>
  <c r="R156" i="5"/>
  <c r="T156" i="5"/>
  <c r="P174" i="5"/>
  <c r="BK180" i="5"/>
  <c r="J180" i="5" s="1"/>
  <c r="J106" i="5" s="1"/>
  <c r="R123" i="6"/>
  <c r="BK232" i="6"/>
  <c r="J232" i="6" s="1"/>
  <c r="J99" i="6" s="1"/>
  <c r="T232" i="6"/>
  <c r="T301" i="6"/>
  <c r="R124" i="7"/>
  <c r="BK193" i="7"/>
  <c r="J193" i="7" s="1"/>
  <c r="J100" i="7" s="1"/>
  <c r="R214" i="7"/>
  <c r="R141" i="3"/>
  <c r="BK268" i="3"/>
  <c r="J268" i="3" s="1"/>
  <c r="J102" i="3" s="1"/>
  <c r="BK287" i="3"/>
  <c r="J287" i="3" s="1"/>
  <c r="J104" i="3" s="1"/>
  <c r="R308" i="3"/>
  <c r="BK349" i="3"/>
  <c r="J349" i="3" s="1"/>
  <c r="J111" i="3" s="1"/>
  <c r="P390" i="3"/>
  <c r="R423" i="3"/>
  <c r="BK434" i="3"/>
  <c r="J434" i="3" s="1"/>
  <c r="J114" i="3" s="1"/>
  <c r="R434" i="3"/>
  <c r="BK488" i="3"/>
  <c r="J488" i="3" s="1"/>
  <c r="J116" i="3" s="1"/>
  <c r="R491" i="3"/>
  <c r="P135" i="4"/>
  <c r="T141" i="4"/>
  <c r="P161" i="4"/>
  <c r="BK202" i="4"/>
  <c r="J202" i="4" s="1"/>
  <c r="J107" i="4" s="1"/>
  <c r="T123" i="6"/>
  <c r="R232" i="6"/>
  <c r="BK301" i="6"/>
  <c r="J301" i="6" s="1"/>
  <c r="J101" i="6" s="1"/>
  <c r="BK129" i="8"/>
  <c r="J129" i="8" s="1"/>
  <c r="J100" i="8" s="1"/>
  <c r="R151" i="2"/>
  <c r="P174" i="2"/>
  <c r="R190" i="2"/>
  <c r="T209" i="2"/>
  <c r="P370" i="2"/>
  <c r="T370" i="2"/>
  <c r="P388" i="2"/>
  <c r="T388" i="2"/>
  <c r="T1031" i="2"/>
  <c r="P1485" i="2"/>
  <c r="T1542" i="2"/>
  <c r="P1645" i="2"/>
  <c r="P1665" i="2"/>
  <c r="T1719" i="2"/>
  <c r="BK1886" i="2"/>
  <c r="J1886" i="2" s="1"/>
  <c r="J119" i="2" s="1"/>
  <c r="P1952" i="2"/>
  <c r="T2075" i="2"/>
  <c r="P2165" i="2"/>
  <c r="P2346" i="2"/>
  <c r="T2412" i="2"/>
  <c r="BK237" i="3"/>
  <c r="J237" i="3" s="1"/>
  <c r="J99" i="3" s="1"/>
  <c r="R268" i="3"/>
  <c r="T287" i="3"/>
  <c r="P320" i="3"/>
  <c r="R390" i="3"/>
  <c r="R440" i="3"/>
  <c r="T488" i="3"/>
  <c r="BK135" i="4"/>
  <c r="J135" i="4" s="1"/>
  <c r="J100" i="4" s="1"/>
  <c r="P141" i="4"/>
  <c r="T149" i="4"/>
  <c r="P191" i="4"/>
  <c r="R202" i="4"/>
  <c r="P128" i="5"/>
  <c r="R149" i="5"/>
  <c r="P160" i="5"/>
  <c r="P159" i="5" s="1"/>
  <c r="R174" i="5"/>
  <c r="T180" i="5"/>
  <c r="T179" i="5" s="1"/>
  <c r="R240" i="6"/>
  <c r="T124" i="7"/>
  <c r="P193" i="7"/>
  <c r="T193" i="7"/>
  <c r="R231" i="7"/>
  <c r="T124" i="8"/>
  <c r="T121" i="8"/>
  <c r="T151" i="2"/>
  <c r="T174" i="2"/>
  <c r="T190" i="2"/>
  <c r="P209" i="2"/>
  <c r="R408" i="2"/>
  <c r="P1466" i="2"/>
  <c r="R1485" i="2"/>
  <c r="BK1604" i="2"/>
  <c r="J1604" i="2" s="1"/>
  <c r="J112" i="2" s="1"/>
  <c r="R1645" i="2"/>
  <c r="R1665" i="2"/>
  <c r="R1719" i="2"/>
  <c r="BK1810" i="2"/>
  <c r="J1810" i="2" s="1"/>
  <c r="J118" i="2" s="1"/>
  <c r="BK1952" i="2"/>
  <c r="J1952" i="2" s="1"/>
  <c r="J120" i="2" s="1"/>
  <c r="R2075" i="2"/>
  <c r="P2130" i="2"/>
  <c r="T2130" i="2"/>
  <c r="P2297" i="2"/>
  <c r="T2297" i="2"/>
  <c r="P2412" i="2"/>
  <c r="BK141" i="3"/>
  <c r="J141" i="3" s="1"/>
  <c r="J98" i="3" s="1"/>
  <c r="BK280" i="3"/>
  <c r="J280" i="3" s="1"/>
  <c r="J103" i="3" s="1"/>
  <c r="R280" i="3"/>
  <c r="BK308" i="3"/>
  <c r="J308" i="3" s="1"/>
  <c r="J105" i="3" s="1"/>
  <c r="T320" i="3"/>
  <c r="BK390" i="3"/>
  <c r="J390" i="3" s="1"/>
  <c r="J112" i="3" s="1"/>
  <c r="BK423" i="3"/>
  <c r="J423" i="3" s="1"/>
  <c r="J113" i="3" s="1"/>
  <c r="T440" i="3"/>
  <c r="R488" i="3"/>
  <c r="T135" i="4"/>
  <c r="T129" i="4" s="1"/>
  <c r="P149" i="4"/>
  <c r="BK191" i="4"/>
  <c r="J191" i="4" s="1"/>
  <c r="J106" i="4" s="1"/>
  <c r="T202" i="4"/>
  <c r="BK128" i="5"/>
  <c r="J128" i="5" s="1"/>
  <c r="J98" i="5" s="1"/>
  <c r="P149" i="5"/>
  <c r="BK160" i="5"/>
  <c r="J160" i="5" s="1"/>
  <c r="J103" i="5" s="1"/>
  <c r="BK174" i="5"/>
  <c r="J174" i="5" s="1"/>
  <c r="J104" i="5" s="1"/>
  <c r="R180" i="5"/>
  <c r="R179" i="5" s="1"/>
  <c r="BK240" i="6"/>
  <c r="J240" i="6" s="1"/>
  <c r="J100" i="6" s="1"/>
  <c r="P301" i="6"/>
  <c r="P124" i="7"/>
  <c r="T170" i="7"/>
  <c r="T214" i="7"/>
  <c r="BK124" i="8"/>
  <c r="J124" i="8" s="1"/>
  <c r="J99" i="8" s="1"/>
  <c r="P129" i="8"/>
  <c r="P151" i="2"/>
  <c r="R174" i="2"/>
  <c r="BK190" i="2"/>
  <c r="J190" i="2"/>
  <c r="J101" i="2" s="1"/>
  <c r="BK209" i="2"/>
  <c r="J209" i="2" s="1"/>
  <c r="J102" i="2" s="1"/>
  <c r="T408" i="2"/>
  <c r="BK1466" i="2"/>
  <c r="J1466" i="2" s="1"/>
  <c r="J107" i="2" s="1"/>
  <c r="T1485" i="2"/>
  <c r="P1604" i="2"/>
  <c r="T1645" i="2"/>
  <c r="T1665" i="2"/>
  <c r="P1719" i="2"/>
  <c r="T1785" i="2"/>
  <c r="P1886" i="2"/>
  <c r="R1886" i="2"/>
  <c r="BK2075" i="2"/>
  <c r="J2075" i="2" s="1"/>
  <c r="J122" i="2" s="1"/>
  <c r="R2165" i="2"/>
  <c r="R2346" i="2"/>
  <c r="P141" i="3"/>
  <c r="P280" i="3"/>
  <c r="T280" i="3"/>
  <c r="P308" i="3"/>
  <c r="R320" i="3"/>
  <c r="R349" i="3"/>
  <c r="BK440" i="3"/>
  <c r="J440" i="3" s="1"/>
  <c r="J115" i="3" s="1"/>
  <c r="T491" i="3"/>
  <c r="R135" i="4"/>
  <c r="BK161" i="4"/>
  <c r="R191" i="4"/>
  <c r="BK149" i="5"/>
  <c r="J149" i="5" s="1"/>
  <c r="J99" i="5" s="1"/>
  <c r="R160" i="5"/>
  <c r="R159" i="5" s="1"/>
  <c r="T174" i="5"/>
  <c r="P123" i="6"/>
  <c r="P232" i="6"/>
  <c r="R301" i="6"/>
  <c r="BK124" i="7"/>
  <c r="J124" i="7" s="1"/>
  <c r="J98" i="7" s="1"/>
  <c r="R170" i="7"/>
  <c r="P214" i="7"/>
  <c r="T231" i="7"/>
  <c r="R124" i="8"/>
  <c r="R121" i="8" s="1"/>
  <c r="R129" i="8"/>
  <c r="BK408" i="2"/>
  <c r="J408" i="2" s="1"/>
  <c r="J105" i="2" s="1"/>
  <c r="P1031" i="2"/>
  <c r="R1466" i="2"/>
  <c r="BK1542" i="2"/>
  <c r="J1542" i="2" s="1"/>
  <c r="J111" i="2" s="1"/>
  <c r="R1604" i="2"/>
  <c r="BK1676" i="2"/>
  <c r="J1676" i="2" s="1"/>
  <c r="J115" i="2" s="1"/>
  <c r="T1676" i="2"/>
  <c r="P1785" i="2"/>
  <c r="P1810" i="2"/>
  <c r="T1952" i="2"/>
  <c r="P2067" i="2"/>
  <c r="T2067" i="2"/>
  <c r="T2165" i="2"/>
  <c r="T2346" i="2"/>
  <c r="T141" i="3"/>
  <c r="R237" i="3"/>
  <c r="P268" i="3"/>
  <c r="P287" i="3"/>
  <c r="T308" i="3"/>
  <c r="P349" i="3"/>
  <c r="T390" i="3"/>
  <c r="T423" i="3"/>
  <c r="P434" i="3"/>
  <c r="T434" i="3"/>
  <c r="P488" i="3"/>
  <c r="BK491" i="3"/>
  <c r="J491" i="3" s="1"/>
  <c r="J117" i="3" s="1"/>
  <c r="BK141" i="4"/>
  <c r="J141" i="4" s="1"/>
  <c r="J101" i="4" s="1"/>
  <c r="BK149" i="4"/>
  <c r="J149" i="4" s="1"/>
  <c r="J102" i="4" s="1"/>
  <c r="R161" i="4"/>
  <c r="T191" i="4"/>
  <c r="R128" i="5"/>
  <c r="T149" i="5"/>
  <c r="P156" i="5"/>
  <c r="T160" i="5"/>
  <c r="T159" i="5" s="1"/>
  <c r="P180" i="5"/>
  <c r="P179" i="5" s="1"/>
  <c r="BK123" i="6"/>
  <c r="J123" i="6" s="1"/>
  <c r="J98" i="6" s="1"/>
  <c r="T240" i="6"/>
  <c r="P170" i="7"/>
  <c r="BK214" i="7"/>
  <c r="J214" i="7" s="1"/>
  <c r="J101" i="7" s="1"/>
  <c r="P231" i="7"/>
  <c r="P124" i="8"/>
  <c r="P121" i="8" s="1"/>
  <c r="P120" i="8" s="1"/>
  <c r="AU101" i="1" s="1"/>
  <c r="T129" i="8"/>
  <c r="BK343" i="3"/>
  <c r="J343" i="3" s="1"/>
  <c r="J109" i="3" s="1"/>
  <c r="BK133" i="4"/>
  <c r="J133" i="4" s="1"/>
  <c r="J99" i="4" s="1"/>
  <c r="BK495" i="3"/>
  <c r="J495" i="3" s="1"/>
  <c r="J119" i="3" s="1"/>
  <c r="BK122" i="8"/>
  <c r="BK186" i="2"/>
  <c r="J186" i="2" s="1"/>
  <c r="J100" i="2" s="1"/>
  <c r="BK347" i="3"/>
  <c r="J347" i="3" s="1"/>
  <c r="J110" i="3" s="1"/>
  <c r="BK130" i="4"/>
  <c r="J130" i="4" s="1"/>
  <c r="J98" i="4" s="1"/>
  <c r="BK244" i="3"/>
  <c r="J244" i="3" s="1"/>
  <c r="J100" i="3" s="1"/>
  <c r="BK158" i="4"/>
  <c r="J158" i="4" s="1"/>
  <c r="J103" i="4" s="1"/>
  <c r="BK154" i="5"/>
  <c r="J154" i="5" s="1"/>
  <c r="J100" i="5" s="1"/>
  <c r="BK1482" i="2"/>
  <c r="J1482" i="2" s="1"/>
  <c r="J108" i="2" s="1"/>
  <c r="BK2433" i="2"/>
  <c r="J2433" i="2" s="1"/>
  <c r="J129" i="2" s="1"/>
  <c r="BK262" i="3"/>
  <c r="J262" i="3" s="1"/>
  <c r="J101" i="3" s="1"/>
  <c r="BK317" i="3"/>
  <c r="J317" i="3" s="1"/>
  <c r="J106" i="3" s="1"/>
  <c r="BK225" i="4"/>
  <c r="J225" i="4" s="1"/>
  <c r="J108" i="4" s="1"/>
  <c r="E110" i="8"/>
  <c r="F117" i="8"/>
  <c r="BE126" i="8"/>
  <c r="BE128" i="8"/>
  <c r="BE131" i="8"/>
  <c r="BE123" i="8"/>
  <c r="BE125" i="8"/>
  <c r="BE127" i="8"/>
  <c r="J89" i="8"/>
  <c r="BE130" i="8"/>
  <c r="BE127" i="7"/>
  <c r="BE129" i="7"/>
  <c r="BE137" i="7"/>
  <c r="BE164" i="7"/>
  <c r="BE183" i="7"/>
  <c r="BE184" i="7"/>
  <c r="BE188" i="7"/>
  <c r="BE215" i="7"/>
  <c r="BE219" i="7"/>
  <c r="BE225" i="7"/>
  <c r="BE125" i="7"/>
  <c r="BE126" i="7"/>
  <c r="BE135" i="7"/>
  <c r="BE142" i="7"/>
  <c r="BE154" i="7"/>
  <c r="BE155" i="7"/>
  <c r="BE182" i="7"/>
  <c r="BE191" i="7"/>
  <c r="BE199" i="7"/>
  <c r="BE200" i="7"/>
  <c r="BE206" i="7"/>
  <c r="BE207" i="7"/>
  <c r="BE233" i="7"/>
  <c r="BE138" i="7"/>
  <c r="BE161" i="7"/>
  <c r="BE176" i="7"/>
  <c r="BE181" i="7"/>
  <c r="BE195" i="7"/>
  <c r="BE196" i="7"/>
  <c r="BE197" i="7"/>
  <c r="BE223" i="7"/>
  <c r="BE224" i="7"/>
  <c r="BE227" i="7"/>
  <c r="E85" i="7"/>
  <c r="F92" i="7"/>
  <c r="BE148" i="7"/>
  <c r="BE162" i="7"/>
  <c r="BE163" i="7"/>
  <c r="BE167" i="7"/>
  <c r="BE185" i="7"/>
  <c r="BE190" i="7"/>
  <c r="BE201" i="7"/>
  <c r="BE204" i="7"/>
  <c r="BE212" i="7"/>
  <c r="BE222" i="7"/>
  <c r="J89" i="7"/>
  <c r="BE139" i="7"/>
  <c r="BE140" i="7"/>
  <c r="BE149" i="7"/>
  <c r="BE153" i="7"/>
  <c r="BE166" i="7"/>
  <c r="BE173" i="7"/>
  <c r="BE175" i="7"/>
  <c r="BE177" i="7"/>
  <c r="BE178" i="7"/>
  <c r="BE209" i="7"/>
  <c r="BE216" i="7"/>
  <c r="BE221" i="7"/>
  <c r="BE136" i="7"/>
  <c r="BE141" i="7"/>
  <c r="BE144" i="7"/>
  <c r="BE160" i="7"/>
  <c r="BE168" i="7"/>
  <c r="BE172" i="7"/>
  <c r="BE174" i="7"/>
  <c r="BE186" i="7"/>
  <c r="BE189" i="7"/>
  <c r="BE194" i="7"/>
  <c r="BE210" i="7"/>
  <c r="BE211" i="7"/>
  <c r="BE232" i="7"/>
  <c r="BE234" i="7"/>
  <c r="BE235" i="7"/>
  <c r="BE128" i="7"/>
  <c r="BE130" i="7"/>
  <c r="BE131" i="7"/>
  <c r="BE146" i="7"/>
  <c r="BE147" i="7"/>
  <c r="BE151" i="7"/>
  <c r="BE152" i="7"/>
  <c r="BE156" i="7"/>
  <c r="BE169" i="7"/>
  <c r="BE179" i="7"/>
  <c r="BE187" i="7"/>
  <c r="BE192" i="7"/>
  <c r="BE198" i="7"/>
  <c r="BE202" i="7"/>
  <c r="BE205" i="7"/>
  <c r="BE208" i="7"/>
  <c r="BE220" i="7"/>
  <c r="BE226" i="7"/>
  <c r="BE228" i="7"/>
  <c r="BE229" i="7"/>
  <c r="BE230" i="7"/>
  <c r="BE132" i="7"/>
  <c r="BE133" i="7"/>
  <c r="BE134" i="7"/>
  <c r="BE143" i="7"/>
  <c r="BE145" i="7"/>
  <c r="BE150" i="7"/>
  <c r="BE157" i="7"/>
  <c r="BE158" i="7"/>
  <c r="BE159" i="7"/>
  <c r="BE165" i="7"/>
  <c r="BE171" i="7"/>
  <c r="BE180" i="7"/>
  <c r="BE203" i="7"/>
  <c r="BE213" i="7"/>
  <c r="BE217" i="7"/>
  <c r="BE218" i="7"/>
  <c r="BE130" i="6"/>
  <c r="BE134" i="6"/>
  <c r="BE136" i="6"/>
  <c r="BE137" i="6"/>
  <c r="BE141" i="6"/>
  <c r="BE167" i="6"/>
  <c r="BE168" i="6"/>
  <c r="BE194" i="6"/>
  <c r="BE200" i="6"/>
  <c r="BE202" i="6"/>
  <c r="BE208" i="6"/>
  <c r="BE214" i="6"/>
  <c r="BE225" i="6"/>
  <c r="BE227" i="6"/>
  <c r="BE229" i="6"/>
  <c r="BE230" i="6"/>
  <c r="BE236" i="6"/>
  <c r="BE238" i="6"/>
  <c r="BE243" i="6"/>
  <c r="BE281" i="6"/>
  <c r="BE284" i="6"/>
  <c r="BE291" i="6"/>
  <c r="BE294" i="6"/>
  <c r="BE300" i="6"/>
  <c r="BE311" i="6"/>
  <c r="BE312" i="6"/>
  <c r="BE314" i="6"/>
  <c r="BE124" i="6"/>
  <c r="BE125" i="6"/>
  <c r="BE133" i="6"/>
  <c r="BE160" i="6"/>
  <c r="BE210" i="6"/>
  <c r="BE233" i="6"/>
  <c r="BE248" i="6"/>
  <c r="BE256" i="6"/>
  <c r="BE257" i="6"/>
  <c r="BE270" i="6"/>
  <c r="BE277" i="6"/>
  <c r="BE295" i="6"/>
  <c r="BE296" i="6"/>
  <c r="E111" i="6"/>
  <c r="BE131" i="6"/>
  <c r="BE151" i="6"/>
  <c r="BE153" i="6"/>
  <c r="BE173" i="6"/>
  <c r="BE176" i="6"/>
  <c r="BE180" i="6"/>
  <c r="BE181" i="6"/>
  <c r="BE189" i="6"/>
  <c r="BE199" i="6"/>
  <c r="BE204" i="6"/>
  <c r="BE217" i="6"/>
  <c r="BE272" i="6"/>
  <c r="BE278" i="6"/>
  <c r="BE288" i="6"/>
  <c r="BE297" i="6"/>
  <c r="F118" i="6"/>
  <c r="BE132" i="6"/>
  <c r="BE138" i="6"/>
  <c r="BE140" i="6"/>
  <c r="BE144" i="6"/>
  <c r="BE166" i="6"/>
  <c r="BE174" i="6"/>
  <c r="BE175" i="6"/>
  <c r="BE183" i="6"/>
  <c r="BE184" i="6"/>
  <c r="BE187" i="6"/>
  <c r="BE193" i="6"/>
  <c r="BE196" i="6"/>
  <c r="BE203" i="6"/>
  <c r="BE212" i="6"/>
  <c r="BE213" i="6"/>
  <c r="BE220" i="6"/>
  <c r="BE244" i="6"/>
  <c r="BE250" i="6"/>
  <c r="BE252" i="6"/>
  <c r="BE259" i="6"/>
  <c r="BE260" i="6"/>
  <c r="BE267" i="6"/>
  <c r="BE275" i="6"/>
  <c r="BE279" i="6"/>
  <c r="BE128" i="6"/>
  <c r="BE148" i="6"/>
  <c r="BE172" i="6"/>
  <c r="BE179" i="6"/>
  <c r="BE186" i="6"/>
  <c r="BE197" i="6"/>
  <c r="BE211" i="6"/>
  <c r="BE215" i="6"/>
  <c r="BE224" i="6"/>
  <c r="BE228" i="6"/>
  <c r="BE247" i="6"/>
  <c r="BE263" i="6"/>
  <c r="BE274" i="6"/>
  <c r="BE285" i="6"/>
  <c r="BE287" i="6"/>
  <c r="BE289" i="6"/>
  <c r="BE298" i="6"/>
  <c r="BE303" i="6"/>
  <c r="J89" i="6"/>
  <c r="BE127" i="6"/>
  <c r="BE129" i="6"/>
  <c r="BE135" i="6"/>
  <c r="BE142" i="6"/>
  <c r="BE155" i="6"/>
  <c r="BE158" i="6"/>
  <c r="BE165" i="6"/>
  <c r="BE171" i="6"/>
  <c r="BE177" i="6"/>
  <c r="BE185" i="6"/>
  <c r="BE188" i="6"/>
  <c r="BE209" i="6"/>
  <c r="BE219" i="6"/>
  <c r="BE235" i="6"/>
  <c r="BE241" i="6"/>
  <c r="BE249" i="6"/>
  <c r="BE254" i="6"/>
  <c r="BE258" i="6"/>
  <c r="BE261" i="6"/>
  <c r="BE282" i="6"/>
  <c r="BE283" i="6"/>
  <c r="BE299" i="6"/>
  <c r="BE313" i="6"/>
  <c r="BK179" i="5"/>
  <c r="J179" i="5"/>
  <c r="J105" i="5" s="1"/>
  <c r="BE139" i="6"/>
  <c r="BE149" i="6"/>
  <c r="BE161" i="6"/>
  <c r="BE169" i="6"/>
  <c r="BE170" i="6"/>
  <c r="BE178" i="6"/>
  <c r="BE190" i="6"/>
  <c r="BE191" i="6"/>
  <c r="BE192" i="6"/>
  <c r="BE195" i="6"/>
  <c r="BE205" i="6"/>
  <c r="BE206" i="6"/>
  <c r="BE207" i="6"/>
  <c r="BE226" i="6"/>
  <c r="BE231" i="6"/>
  <c r="BE245" i="6"/>
  <c r="BE253" i="6"/>
  <c r="BE255" i="6"/>
  <c r="BE262" i="6"/>
  <c r="BE264" i="6"/>
  <c r="BE266" i="6"/>
  <c r="BE290" i="6"/>
  <c r="BE126" i="6"/>
  <c r="BE157" i="6"/>
  <c r="BE163" i="6"/>
  <c r="BE182" i="6"/>
  <c r="BE201" i="6"/>
  <c r="BE216" i="6"/>
  <c r="BE221" i="6"/>
  <c r="BE223" i="6"/>
  <c r="BE268" i="6"/>
  <c r="BE269" i="6"/>
  <c r="BE273" i="6"/>
  <c r="BE293" i="6"/>
  <c r="BE302" i="6"/>
  <c r="J161" i="4"/>
  <c r="J105" i="4" s="1"/>
  <c r="F92" i="5"/>
  <c r="BE164" i="5"/>
  <c r="BE177" i="5"/>
  <c r="E85" i="5"/>
  <c r="BE131" i="5"/>
  <c r="BE137" i="5"/>
  <c r="BE138" i="5"/>
  <c r="BE141" i="5"/>
  <c r="BE142" i="5"/>
  <c r="BE151" i="5"/>
  <c r="BE152" i="5"/>
  <c r="BE162" i="5"/>
  <c r="BE163" i="5"/>
  <c r="BE169" i="5"/>
  <c r="BE171" i="5"/>
  <c r="BE175" i="5"/>
  <c r="BE178" i="5"/>
  <c r="BE135" i="5"/>
  <c r="BE136" i="5"/>
  <c r="BE153" i="5"/>
  <c r="BE170" i="5"/>
  <c r="BE173" i="5"/>
  <c r="BE182" i="5"/>
  <c r="BE184" i="5"/>
  <c r="BE187" i="5"/>
  <c r="BE188" i="5"/>
  <c r="BE132" i="5"/>
  <c r="BE147" i="5"/>
  <c r="BE168" i="5"/>
  <c r="BE181" i="5"/>
  <c r="BE130" i="5"/>
  <c r="BE140" i="5"/>
  <c r="BE165" i="5"/>
  <c r="BE166" i="5"/>
  <c r="BE145" i="5"/>
  <c r="BE146" i="5"/>
  <c r="BE150" i="5"/>
  <c r="BE167" i="5"/>
  <c r="BE183" i="5"/>
  <c r="J120" i="5"/>
  <c r="BE129" i="5"/>
  <c r="BE139" i="5"/>
  <c r="BE144" i="5"/>
  <c r="BE148" i="5"/>
  <c r="BE172" i="5"/>
  <c r="BE185" i="5"/>
  <c r="BE133" i="5"/>
  <c r="BE134" i="5"/>
  <c r="BE143" i="5"/>
  <c r="BE155" i="5"/>
  <c r="BE157" i="5"/>
  <c r="BE158" i="5"/>
  <c r="BE161" i="5"/>
  <c r="BE176" i="5"/>
  <c r="BE186" i="5"/>
  <c r="BE189" i="5"/>
  <c r="BE190" i="5"/>
  <c r="J122" i="4"/>
  <c r="BE155" i="4"/>
  <c r="BE162" i="4"/>
  <c r="BE201" i="4"/>
  <c r="BE134" i="4"/>
  <c r="BE195" i="4"/>
  <c r="BE203" i="4"/>
  <c r="BE217" i="4"/>
  <c r="BE143" i="4"/>
  <c r="BE178" i="4"/>
  <c r="BE179" i="4"/>
  <c r="BE180" i="4"/>
  <c r="BE181" i="4"/>
  <c r="BE199" i="4"/>
  <c r="BE208" i="4"/>
  <c r="E118" i="4"/>
  <c r="BE145" i="4"/>
  <c r="BE146" i="4"/>
  <c r="BE159" i="4"/>
  <c r="BE165" i="4"/>
  <c r="BE168" i="4"/>
  <c r="BE169" i="4"/>
  <c r="BE204" i="4"/>
  <c r="BE206" i="4"/>
  <c r="BE215" i="4"/>
  <c r="BE220" i="4"/>
  <c r="BE224" i="4"/>
  <c r="BE139" i="4"/>
  <c r="BE200" i="4"/>
  <c r="BE218" i="4"/>
  <c r="BE222" i="4"/>
  <c r="BE223" i="4"/>
  <c r="F92" i="4"/>
  <c r="BE137" i="4"/>
  <c r="BE147" i="4"/>
  <c r="BE172" i="4"/>
  <c r="BE184" i="4"/>
  <c r="BE189" i="4"/>
  <c r="BE190" i="4"/>
  <c r="BE142" i="4"/>
  <c r="BE144" i="4"/>
  <c r="BE151" i="4"/>
  <c r="BE152" i="4"/>
  <c r="BE153" i="4"/>
  <c r="BE175" i="4"/>
  <c r="BE176" i="4"/>
  <c r="BE177" i="4"/>
  <c r="BE182" i="4"/>
  <c r="BE183" i="4"/>
  <c r="BE192" i="4"/>
  <c r="BE193" i="4"/>
  <c r="BE209" i="4"/>
  <c r="BE210" i="4"/>
  <c r="BE211" i="4"/>
  <c r="BE213" i="4"/>
  <c r="BE226" i="4"/>
  <c r="BE131" i="4"/>
  <c r="BE136" i="4"/>
  <c r="BE148" i="4"/>
  <c r="BE150" i="4"/>
  <c r="BE174" i="4"/>
  <c r="BE194" i="4"/>
  <c r="BE196" i="4"/>
  <c r="BE197" i="4"/>
  <c r="BE198" i="4"/>
  <c r="BE212" i="4"/>
  <c r="BE214" i="4"/>
  <c r="F92" i="3"/>
  <c r="BE173" i="3"/>
  <c r="BE180" i="3"/>
  <c r="BE209" i="3"/>
  <c r="BE228" i="3"/>
  <c r="BE238" i="3"/>
  <c r="BE263" i="3"/>
  <c r="BE340" i="3"/>
  <c r="BE365" i="3"/>
  <c r="BE374" i="3"/>
  <c r="BE375" i="3"/>
  <c r="BE386" i="3"/>
  <c r="BE388" i="3"/>
  <c r="BE409" i="3"/>
  <c r="BE410" i="3"/>
  <c r="BE411" i="3"/>
  <c r="BE412" i="3"/>
  <c r="BE418" i="3"/>
  <c r="BE424" i="3"/>
  <c r="BE462" i="3"/>
  <c r="BE467" i="3"/>
  <c r="BE469" i="3"/>
  <c r="BE475" i="3"/>
  <c r="BE476" i="3"/>
  <c r="BE477" i="3"/>
  <c r="BE478" i="3"/>
  <c r="BE492" i="3"/>
  <c r="BE493" i="3"/>
  <c r="BE496" i="3"/>
  <c r="E85" i="3"/>
  <c r="BE162" i="3"/>
  <c r="BE167" i="3"/>
  <c r="BE176" i="3"/>
  <c r="BE269" i="3"/>
  <c r="BE288" i="3"/>
  <c r="BE300" i="3"/>
  <c r="BE309" i="3"/>
  <c r="BE329" i="3"/>
  <c r="BE358" i="3"/>
  <c r="BE370" i="3"/>
  <c r="BE397" i="3"/>
  <c r="BE398" i="3"/>
  <c r="BE400" i="3"/>
  <c r="BE415" i="3"/>
  <c r="BE420" i="3"/>
  <c r="BE421" i="3"/>
  <c r="BE437" i="3"/>
  <c r="BE439" i="3"/>
  <c r="BE459" i="3"/>
  <c r="BE489" i="3"/>
  <c r="J89" i="3"/>
  <c r="BE142" i="3"/>
  <c r="BE147" i="3"/>
  <c r="BE292" i="3"/>
  <c r="BE321" i="3"/>
  <c r="BE342" i="3"/>
  <c r="BE348" i="3"/>
  <c r="BE359" i="3"/>
  <c r="BE366" i="3"/>
  <c r="BE376" i="3"/>
  <c r="BE377" i="3"/>
  <c r="BE403" i="3"/>
  <c r="BE405" i="3"/>
  <c r="BE414" i="3"/>
  <c r="BE432" i="3"/>
  <c r="BE444" i="3"/>
  <c r="BE461" i="3"/>
  <c r="BE472" i="3"/>
  <c r="BE473" i="3"/>
  <c r="BE480" i="3"/>
  <c r="BE481" i="3"/>
  <c r="BE483" i="3"/>
  <c r="BE484" i="3"/>
  <c r="BE486" i="3"/>
  <c r="BE487" i="3"/>
  <c r="BE226" i="3"/>
  <c r="BE240" i="3"/>
  <c r="BE242" i="3"/>
  <c r="BE245" i="3"/>
  <c r="BE274" i="3"/>
  <c r="BE310" i="3"/>
  <c r="BE311" i="3"/>
  <c r="BE318" i="3"/>
  <c r="BE351" i="3"/>
  <c r="BE353" i="3"/>
  <c r="BE368" i="3"/>
  <c r="BE369" i="3"/>
  <c r="BE385" i="3"/>
  <c r="BE389" i="3"/>
  <c r="BE391" i="3"/>
  <c r="BE393" i="3"/>
  <c r="BE401" i="3"/>
  <c r="BE402" i="3"/>
  <c r="BE416" i="3"/>
  <c r="BE429" i="3"/>
  <c r="BE436" i="3"/>
  <c r="BE442" i="3"/>
  <c r="BE446" i="3"/>
  <c r="BE447" i="3"/>
  <c r="BE448" i="3"/>
  <c r="BE453" i="3"/>
  <c r="BE463" i="3"/>
  <c r="BE464" i="3"/>
  <c r="BE465" i="3"/>
  <c r="BE466" i="3"/>
  <c r="BE468" i="3"/>
  <c r="BE148" i="3"/>
  <c r="BE168" i="3"/>
  <c r="BE199" i="3"/>
  <c r="BE285" i="3"/>
  <c r="BE294" i="3"/>
  <c r="BE312" i="3"/>
  <c r="BE356" i="3"/>
  <c r="BE360" i="3"/>
  <c r="BE361" i="3"/>
  <c r="BE362" i="3"/>
  <c r="BE363" i="3"/>
  <c r="BE367" i="3"/>
  <c r="BE373" i="3"/>
  <c r="BE378" i="3"/>
  <c r="BE394" i="3"/>
  <c r="BE395" i="3"/>
  <c r="BE406" i="3"/>
  <c r="BE407" i="3"/>
  <c r="BE408" i="3"/>
  <c r="BE419" i="3"/>
  <c r="BE422" i="3"/>
  <c r="BE431" i="3"/>
  <c r="BE458" i="3"/>
  <c r="BE470" i="3"/>
  <c r="BE474" i="3"/>
  <c r="BE479" i="3"/>
  <c r="BE171" i="3"/>
  <c r="BE290" i="3"/>
  <c r="BE302" i="3"/>
  <c r="BE344" i="3"/>
  <c r="BE350" i="3"/>
  <c r="BE372" i="3"/>
  <c r="BE379" i="3"/>
  <c r="BE380" i="3"/>
  <c r="BE383" i="3"/>
  <c r="BE384" i="3"/>
  <c r="BE392" i="3"/>
  <c r="BE417" i="3"/>
  <c r="BE449" i="3"/>
  <c r="BE452" i="3"/>
  <c r="BE482" i="3"/>
  <c r="BE277" i="3"/>
  <c r="BE281" i="3"/>
  <c r="BE332" i="3"/>
  <c r="BE334" i="3"/>
  <c r="BE335" i="3"/>
  <c r="BE355" i="3"/>
  <c r="BE364" i="3"/>
  <c r="BE399" i="3"/>
  <c r="BE413" i="3"/>
  <c r="BE425" i="3"/>
  <c r="BE427" i="3"/>
  <c r="BE430" i="3"/>
  <c r="BE433" i="3"/>
  <c r="BE435" i="3"/>
  <c r="BE438" i="3"/>
  <c r="BE443" i="3"/>
  <c r="BE445" i="3"/>
  <c r="BE450" i="3"/>
  <c r="BE455" i="3"/>
  <c r="BE457" i="3"/>
  <c r="BE490" i="3"/>
  <c r="BE197" i="3"/>
  <c r="BE211" i="3"/>
  <c r="BE282" i="3"/>
  <c r="BE283" i="3"/>
  <c r="BE284" i="3"/>
  <c r="BE314" i="3"/>
  <c r="BE324" i="3"/>
  <c r="BE326" i="3"/>
  <c r="BE336" i="3"/>
  <c r="BE357" i="3"/>
  <c r="BE371" i="3"/>
  <c r="BE381" i="3"/>
  <c r="BE382" i="3"/>
  <c r="BE396" i="3"/>
  <c r="BE428" i="3"/>
  <c r="BE441" i="3"/>
  <c r="BE451" i="3"/>
  <c r="BE454" i="3"/>
  <c r="BE456" i="3"/>
  <c r="BE485" i="3"/>
  <c r="J89" i="2"/>
  <c r="F146" i="2"/>
  <c r="BE180" i="2"/>
  <c r="BE201" i="2"/>
  <c r="BE272" i="2"/>
  <c r="BE374" i="2"/>
  <c r="BE377" i="2"/>
  <c r="BE420" i="2"/>
  <c r="BE431" i="2"/>
  <c r="BE437" i="2"/>
  <c r="BE503" i="2"/>
  <c r="BE645" i="2"/>
  <c r="BE661" i="2"/>
  <c r="BE788" i="2"/>
  <c r="BE835" i="2"/>
  <c r="BE842" i="2"/>
  <c r="BE857" i="2"/>
  <c r="BE1000" i="2"/>
  <c r="BE1007" i="2"/>
  <c r="BE1021" i="2"/>
  <c r="BE1024" i="2"/>
  <c r="BE1039" i="2"/>
  <c r="BE1042" i="2"/>
  <c r="BE1092" i="2"/>
  <c r="BE1106" i="2"/>
  <c r="BE1138" i="2"/>
  <c r="BE1249" i="2"/>
  <c r="BE1274" i="2"/>
  <c r="BE1296" i="2"/>
  <c r="BE1321" i="2"/>
  <c r="BE1326" i="2"/>
  <c r="BE1335" i="2"/>
  <c r="BE1356" i="2"/>
  <c r="BE1391" i="2"/>
  <c r="BE1464" i="2"/>
  <c r="BE1467" i="2"/>
  <c r="BE1469" i="2"/>
  <c r="BE1479" i="2"/>
  <c r="BE1529" i="2"/>
  <c r="BE1552" i="2"/>
  <c r="BE1567" i="2"/>
  <c r="BE1605" i="2"/>
  <c r="BE1609" i="2"/>
  <c r="BE1674" i="2"/>
  <c r="BE1689" i="2"/>
  <c r="BE1700" i="2"/>
  <c r="BE1704" i="2"/>
  <c r="BE1822" i="2"/>
  <c r="BE1857" i="2"/>
  <c r="BE1862" i="2"/>
  <c r="BE1885" i="2"/>
  <c r="BE1893" i="2"/>
  <c r="BE1902" i="2"/>
  <c r="BE1906" i="2"/>
  <c r="BE1931" i="2"/>
  <c r="BE2076" i="2"/>
  <c r="BE2081" i="2"/>
  <c r="BE2106" i="2"/>
  <c r="BE2123" i="2"/>
  <c r="BE2281" i="2"/>
  <c r="BE2289" i="2"/>
  <c r="BE2291" i="2"/>
  <c r="BE2292" i="2"/>
  <c r="BE2294" i="2"/>
  <c r="BE2296" i="2"/>
  <c r="BE2298" i="2"/>
  <c r="BE2304" i="2"/>
  <c r="BE2310" i="2"/>
  <c r="BE2324" i="2"/>
  <c r="BE2332" i="2"/>
  <c r="BE2347" i="2"/>
  <c r="BE2387" i="2"/>
  <c r="BE2401" i="2"/>
  <c r="BE2403" i="2"/>
  <c r="BE2411" i="2"/>
  <c r="BE2413" i="2"/>
  <c r="BE2416" i="2"/>
  <c r="BE2420" i="2"/>
  <c r="BE2423" i="2"/>
  <c r="BE2429" i="2"/>
  <c r="BE2431" i="2"/>
  <c r="BE2434" i="2"/>
  <c r="E139" i="2"/>
  <c r="BE175" i="2"/>
  <c r="BE205" i="2"/>
  <c r="BE224" i="2"/>
  <c r="BE240" i="2"/>
  <c r="BE291" i="2"/>
  <c r="BE398" i="2"/>
  <c r="BE401" i="2"/>
  <c r="BE506" i="2"/>
  <c r="BE524" i="2"/>
  <c r="BE578" i="2"/>
  <c r="BE588" i="2"/>
  <c r="BE696" i="2"/>
  <c r="BE756" i="2"/>
  <c r="BE780" i="2"/>
  <c r="BE784" i="2"/>
  <c r="BE911" i="2"/>
  <c r="BE962" i="2"/>
  <c r="BE1004" i="2"/>
  <c r="BE1006" i="2"/>
  <c r="BE1067" i="2"/>
  <c r="BE1094" i="2"/>
  <c r="BE1121" i="2"/>
  <c r="BE1172" i="2"/>
  <c r="BE1198" i="2"/>
  <c r="BE1218" i="2"/>
  <c r="BE1226" i="2"/>
  <c r="BE1300" i="2"/>
  <c r="BE1341" i="2"/>
  <c r="BE1474" i="2"/>
  <c r="BE1521" i="2"/>
  <c r="BE1715" i="2"/>
  <c r="BE1731" i="2"/>
  <c r="BE1734" i="2"/>
  <c r="BE1774" i="2"/>
  <c r="BE1789" i="2"/>
  <c r="BE1809" i="2"/>
  <c r="BE1829" i="2"/>
  <c r="BE1834" i="2"/>
  <c r="BE1846" i="2"/>
  <c r="BE1910" i="2"/>
  <c r="BE1913" i="2"/>
  <c r="BE1915" i="2"/>
  <c r="BE1918" i="2"/>
  <c r="BE1977" i="2"/>
  <c r="BE2066" i="2"/>
  <c r="BE2086" i="2"/>
  <c r="BE2108" i="2"/>
  <c r="BE2164" i="2"/>
  <c r="BE2166" i="2"/>
  <c r="BE2211" i="2"/>
  <c r="BE2266" i="2"/>
  <c r="BE158" i="2"/>
  <c r="BE167" i="2"/>
  <c r="BE177" i="2"/>
  <c r="BE195" i="2"/>
  <c r="BE319" i="2"/>
  <c r="BE339" i="2"/>
  <c r="BE368" i="2"/>
  <c r="BE405" i="2"/>
  <c r="BE688" i="2"/>
  <c r="BE724" i="2"/>
  <c r="BE741" i="2"/>
  <c r="BE782" i="2"/>
  <c r="BE796" i="2"/>
  <c r="BE873" i="2"/>
  <c r="BE947" i="2"/>
  <c r="BE1015" i="2"/>
  <c r="BE1017" i="2"/>
  <c r="BE1032" i="2"/>
  <c r="BE1037" i="2"/>
  <c r="BE1046" i="2"/>
  <c r="BE1062" i="2"/>
  <c r="BE1093" i="2"/>
  <c r="BE1120" i="2"/>
  <c r="BE1125" i="2"/>
  <c r="BE1146" i="2"/>
  <c r="BE1163" i="2"/>
  <c r="BE1164" i="2"/>
  <c r="BE1224" i="2"/>
  <c r="BE1229" i="2"/>
  <c r="BE1240" i="2"/>
  <c r="BE1263" i="2"/>
  <c r="BE1328" i="2"/>
  <c r="BE1344" i="2"/>
  <c r="BE1468" i="2"/>
  <c r="BE1472" i="2"/>
  <c r="BE1493" i="2"/>
  <c r="BE1498" i="2"/>
  <c r="BE1519" i="2"/>
  <c r="BE1524" i="2"/>
  <c r="BE1555" i="2"/>
  <c r="BE1589" i="2"/>
  <c r="BE1615" i="2"/>
  <c r="BE1637" i="2"/>
  <c r="BE1639" i="2"/>
  <c r="BE1646" i="2"/>
  <c r="BE1668" i="2"/>
  <c r="BE1720" i="2"/>
  <c r="BE1723" i="2"/>
  <c r="BE1811" i="2"/>
  <c r="BE1839" i="2"/>
  <c r="BE1880" i="2"/>
  <c r="BE1917" i="2"/>
  <c r="BE1919" i="2"/>
  <c r="BE1925" i="2"/>
  <c r="BE1934" i="2"/>
  <c r="BE1948" i="2"/>
  <c r="BE1992" i="2"/>
  <c r="BE2030" i="2"/>
  <c r="BE2068" i="2"/>
  <c r="BE2100" i="2"/>
  <c r="BE2120" i="2"/>
  <c r="BE2129" i="2"/>
  <c r="BE2143" i="2"/>
  <c r="BE2220" i="2"/>
  <c r="BE2258" i="2"/>
  <c r="BE152" i="2"/>
  <c r="BE161" i="2"/>
  <c r="BE187" i="2"/>
  <c r="BE194" i="2"/>
  <c r="BE198" i="2"/>
  <c r="BE229" i="2"/>
  <c r="BE238" i="2"/>
  <c r="BE277" i="2"/>
  <c r="BE307" i="2"/>
  <c r="BE328" i="2"/>
  <c r="BE353" i="2"/>
  <c r="BE362" i="2"/>
  <c r="BE381" i="2"/>
  <c r="BE393" i="2"/>
  <c r="BE453" i="2"/>
  <c r="BE545" i="2"/>
  <c r="BE581" i="2"/>
  <c r="BE660" i="2"/>
  <c r="BE684" i="2"/>
  <c r="BE694" i="2"/>
  <c r="BE707" i="2"/>
  <c r="BE924" i="2"/>
  <c r="BE953" i="2"/>
  <c r="BE975" i="2"/>
  <c r="BE990" i="2"/>
  <c r="BE1068" i="2"/>
  <c r="BE1090" i="2"/>
  <c r="BE1166" i="2"/>
  <c r="BE1281" i="2"/>
  <c r="BE1346" i="2"/>
  <c r="BE1382" i="2"/>
  <c r="BE1389" i="2"/>
  <c r="BE1470" i="2"/>
  <c r="BE1541" i="2"/>
  <c r="BE1558" i="2"/>
  <c r="BE1565" i="2"/>
  <c r="BE1656" i="2"/>
  <c r="BE1660" i="2"/>
  <c r="BE1664" i="2"/>
  <c r="BE1718" i="2"/>
  <c r="BE1750" i="2"/>
  <c r="BE1752" i="2"/>
  <c r="BE1757" i="2"/>
  <c r="BE1805" i="2"/>
  <c r="BE1813" i="2"/>
  <c r="BE1817" i="2"/>
  <c r="BE1922" i="2"/>
  <c r="BE1928" i="2"/>
  <c r="BE1940" i="2"/>
  <c r="BE1951" i="2"/>
  <c r="BE1953" i="2"/>
  <c r="BE2072" i="2"/>
  <c r="BE2102" i="2"/>
  <c r="BE2113" i="2"/>
  <c r="BE2156" i="2"/>
  <c r="BE2257" i="2"/>
  <c r="BE203" i="2"/>
  <c r="BE207" i="2"/>
  <c r="BE216" i="2"/>
  <c r="BE234" i="2"/>
  <c r="BE263" i="2"/>
  <c r="BE346" i="2"/>
  <c r="BE389" i="2"/>
  <c r="BE444" i="2"/>
  <c r="BE482" i="2"/>
  <c r="BE603" i="2"/>
  <c r="BE616" i="2"/>
  <c r="BE682" i="2"/>
  <c r="BE786" i="2"/>
  <c r="BE797" i="2"/>
  <c r="BE802" i="2"/>
  <c r="BE829" i="2"/>
  <c r="BE854" i="2"/>
  <c r="BE955" i="2"/>
  <c r="BE1022" i="2"/>
  <c r="BE1113" i="2"/>
  <c r="BE1124" i="2"/>
  <c r="BE1150" i="2"/>
  <c r="BE1234" i="2"/>
  <c r="BE1243" i="2"/>
  <c r="BE1324" i="2"/>
  <c r="BE1330" i="2"/>
  <c r="BE1393" i="2"/>
  <c r="BE1483" i="2"/>
  <c r="BE1495" i="2"/>
  <c r="BE1500" i="2"/>
  <c r="BE1581" i="2"/>
  <c r="BE1648" i="2"/>
  <c r="BE1650" i="2"/>
  <c r="BE1662" i="2"/>
  <c r="BE1666" i="2"/>
  <c r="BE1671" i="2"/>
  <c r="BE1673" i="2"/>
  <c r="BE1677" i="2"/>
  <c r="BE1685" i="2"/>
  <c r="BE1693" i="2"/>
  <c r="BE1696" i="2"/>
  <c r="BE1726" i="2"/>
  <c r="BE1737" i="2"/>
  <c r="BE1786" i="2"/>
  <c r="BE1807" i="2"/>
  <c r="BE1826" i="2"/>
  <c r="BE1849" i="2"/>
  <c r="BE1863" i="2"/>
  <c r="BE1883" i="2"/>
  <c r="BE1887" i="2"/>
  <c r="BE1916" i="2"/>
  <c r="BE1961" i="2"/>
  <c r="BE2007" i="2"/>
  <c r="BE2103" i="2"/>
  <c r="BE2119" i="2"/>
  <c r="BE2163" i="2"/>
  <c r="BE2246" i="2"/>
  <c r="BE191" i="2"/>
  <c r="BE210" i="2"/>
  <c r="BE395" i="2"/>
  <c r="BE409" i="2"/>
  <c r="BE584" i="2"/>
  <c r="BE595" i="2"/>
  <c r="BE670" i="2"/>
  <c r="BE679" i="2"/>
  <c r="BE713" i="2"/>
  <c r="BE730" i="2"/>
  <c r="BE743" i="2"/>
  <c r="BE810" i="2"/>
  <c r="BE846" i="2"/>
  <c r="BE870" i="2"/>
  <c r="BE886" i="2"/>
  <c r="BE891" i="2"/>
  <c r="BE1011" i="2"/>
  <c r="BE1051" i="2"/>
  <c r="BE1056" i="2"/>
  <c r="BE1128" i="2"/>
  <c r="BE1159" i="2"/>
  <c r="BE1215" i="2"/>
  <c r="BE1314" i="2"/>
  <c r="BE1350" i="2"/>
  <c r="BE1362" i="2"/>
  <c r="BE1387" i="2"/>
  <c r="BE1410" i="2"/>
  <c r="BE1475" i="2"/>
  <c r="BE1478" i="2"/>
  <c r="BE1538" i="2"/>
  <c r="BE1543" i="2"/>
  <c r="BE1601" i="2"/>
  <c r="BE1623" i="2"/>
  <c r="BE1632" i="2"/>
  <c r="BE1644" i="2"/>
  <c r="BE1658" i="2"/>
  <c r="BE1747" i="2"/>
  <c r="BE1769" i="2"/>
  <c r="BE1771" i="2"/>
  <c r="BE1780" i="2"/>
  <c r="BE1799" i="2"/>
  <c r="BE1815" i="2"/>
  <c r="BE1842" i="2"/>
  <c r="BE1866" i="2"/>
  <c r="BE1874" i="2"/>
  <c r="BE1943" i="2"/>
  <c r="BE2002" i="2"/>
  <c r="BE2029" i="2"/>
  <c r="BE2111" i="2"/>
  <c r="BE2118" i="2"/>
  <c r="BE2121" i="2"/>
  <c r="BE2189" i="2"/>
  <c r="BE2243" i="2"/>
  <c r="BE2263" i="2"/>
  <c r="BE199" i="2"/>
  <c r="BE266" i="2"/>
  <c r="BE269" i="2"/>
  <c r="BE283" i="2"/>
  <c r="BE298" i="2"/>
  <c r="BE356" i="2"/>
  <c r="BE380" i="2"/>
  <c r="BE520" i="2"/>
  <c r="BE654" i="2"/>
  <c r="BE686" i="2"/>
  <c r="BE701" i="2"/>
  <c r="BE746" i="2"/>
  <c r="BE748" i="2"/>
  <c r="BE841" i="2"/>
  <c r="BE972" i="2"/>
  <c r="BE1034" i="2"/>
  <c r="BE1057" i="2"/>
  <c r="BE1143" i="2"/>
  <c r="BE1155" i="2"/>
  <c r="BE1185" i="2"/>
  <c r="BE1211" i="2"/>
  <c r="BE1271" i="2"/>
  <c r="BE1309" i="2"/>
  <c r="BE1332" i="2"/>
  <c r="BE1371" i="2"/>
  <c r="BE1397" i="2"/>
  <c r="BE1477" i="2"/>
  <c r="BE1486" i="2"/>
  <c r="BE1506" i="2"/>
  <c r="BE1526" i="2"/>
  <c r="BE1532" i="2"/>
  <c r="BE1535" i="2"/>
  <c r="BE1550" i="2"/>
  <c r="BE1591" i="2"/>
  <c r="BE1603" i="2"/>
  <c r="BE1642" i="2"/>
  <c r="BE1652" i="2"/>
  <c r="BE1675" i="2"/>
  <c r="BE1755" i="2"/>
  <c r="BE1763" i="2"/>
  <c r="BE1791" i="2"/>
  <c r="BE1837" i="2"/>
  <c r="BE1854" i="2"/>
  <c r="BE1869" i="2"/>
  <c r="BE1876" i="2"/>
  <c r="BE1896" i="2"/>
  <c r="BE1950" i="2"/>
  <c r="BE2013" i="2"/>
  <c r="BE2048" i="2"/>
  <c r="BE2074" i="2"/>
  <c r="BE2091" i="2"/>
  <c r="BE2095" i="2"/>
  <c r="BE2116" i="2"/>
  <c r="BE2128" i="2"/>
  <c r="BE2131" i="2"/>
  <c r="BE2261" i="2"/>
  <c r="BE162" i="2"/>
  <c r="BE165" i="2"/>
  <c r="BE183" i="2"/>
  <c r="BE236" i="2"/>
  <c r="BE254" i="2"/>
  <c r="BE294" i="2"/>
  <c r="BE371" i="2"/>
  <c r="BE522" i="2"/>
  <c r="BE650" i="2"/>
  <c r="BE673" i="2"/>
  <c r="BE775" i="2"/>
  <c r="BE867" i="2"/>
  <c r="BE892" i="2"/>
  <c r="BE914" i="2"/>
  <c r="BE917" i="2"/>
  <c r="BE938" i="2"/>
  <c r="BE1019" i="2"/>
  <c r="BE1026" i="2"/>
  <c r="BE1083" i="2"/>
  <c r="BE1095" i="2"/>
  <c r="BE1098" i="2"/>
  <c r="BE1129" i="2"/>
  <c r="BE1213" i="2"/>
  <c r="BE1252" i="2"/>
  <c r="BE1276" i="2"/>
  <c r="BE1316" i="2"/>
  <c r="BE1446" i="2"/>
  <c r="BE1577" i="2"/>
  <c r="BE1579" i="2"/>
  <c r="BE1582" i="2"/>
  <c r="BE1629" i="2"/>
  <c r="BE1654" i="2"/>
  <c r="BE1707" i="2"/>
  <c r="BE1784" i="2"/>
  <c r="BE1793" i="2"/>
  <c r="BE1832" i="2"/>
  <c r="BE1852" i="2"/>
  <c r="BE1890" i="2"/>
  <c r="BE1912" i="2"/>
  <c r="BE1935" i="2"/>
  <c r="BE1946" i="2"/>
  <c r="BE1947" i="2"/>
  <c r="BE1949" i="2"/>
  <c r="BE1971" i="2"/>
  <c r="BE2023" i="2"/>
  <c r="BE2040" i="2"/>
  <c r="BE2042" i="2"/>
  <c r="BE2051" i="2"/>
  <c r="BE2070" i="2"/>
  <c r="BE2093" i="2"/>
  <c r="BE2098" i="2"/>
  <c r="BE2144" i="2"/>
  <c r="F35" i="2"/>
  <c r="BB95" i="1" s="1"/>
  <c r="F36" i="2"/>
  <c r="BC95" i="1" s="1"/>
  <c r="J34" i="2"/>
  <c r="AW95" i="1" s="1"/>
  <c r="F37" i="2"/>
  <c r="BD95" i="1" s="1"/>
  <c r="F36" i="3"/>
  <c r="BC96" i="1" s="1"/>
  <c r="J34" i="3"/>
  <c r="AW96" i="1" s="1"/>
  <c r="F35" i="4"/>
  <c r="BB97" i="1" s="1"/>
  <c r="F36" i="4"/>
  <c r="BC97" i="1" s="1"/>
  <c r="F35" i="5"/>
  <c r="BB98" i="1" s="1"/>
  <c r="F36" i="5"/>
  <c r="BC98" i="1" s="1"/>
  <c r="F35" i="6"/>
  <c r="BB99" i="1" s="1"/>
  <c r="F37" i="6"/>
  <c r="BD99" i="1" s="1"/>
  <c r="F35" i="7"/>
  <c r="BB100" i="1" s="1"/>
  <c r="F36" i="8"/>
  <c r="BC101" i="1" s="1"/>
  <c r="F34" i="2"/>
  <c r="BA95" i="1" s="1"/>
  <c r="F37" i="3"/>
  <c r="BD96" i="1" s="1"/>
  <c r="F35" i="3"/>
  <c r="BB96" i="1" s="1"/>
  <c r="F37" i="5"/>
  <c r="BD98" i="1" s="1"/>
  <c r="F34" i="5"/>
  <c r="BA98" i="1" s="1"/>
  <c r="J34" i="6"/>
  <c r="AW99" i="1" s="1"/>
  <c r="F34" i="7"/>
  <c r="BA100" i="1" s="1"/>
  <c r="F37" i="7"/>
  <c r="BD100" i="1" s="1"/>
  <c r="J34" i="7"/>
  <c r="AW100" i="1" s="1"/>
  <c r="F35" i="8"/>
  <c r="BB101" i="1" s="1"/>
  <c r="F37" i="8"/>
  <c r="BD101" i="1" s="1"/>
  <c r="F34" i="3"/>
  <c r="BA96" i="1" s="1"/>
  <c r="F34" i="4"/>
  <c r="BA97" i="1" s="1"/>
  <c r="J34" i="4"/>
  <c r="AW97" i="1" s="1"/>
  <c r="F37" i="4"/>
  <c r="BD97" i="1" s="1"/>
  <c r="J34" i="5"/>
  <c r="AW98" i="1" s="1"/>
  <c r="F34" i="6"/>
  <c r="BA99" i="1" s="1"/>
  <c r="F36" i="6"/>
  <c r="BC99" i="1" s="1"/>
  <c r="F36" i="7"/>
  <c r="BC100" i="1" s="1"/>
  <c r="F34" i="8"/>
  <c r="BA101" i="1" s="1"/>
  <c r="J34" i="8"/>
  <c r="AW101" i="1" s="1"/>
  <c r="R127" i="5" l="1"/>
  <c r="R160" i="4"/>
  <c r="BK121" i="8"/>
  <c r="J121" i="8" s="1"/>
  <c r="J97" i="8" s="1"/>
  <c r="BK160" i="4"/>
  <c r="J160" i="4" s="1"/>
  <c r="J104" i="4" s="1"/>
  <c r="BK1484" i="2"/>
  <c r="J1484" i="2" s="1"/>
  <c r="J109" i="2" s="1"/>
  <c r="P122" i="6"/>
  <c r="P121" i="6" s="1"/>
  <c r="AU99" i="1" s="1"/>
  <c r="BK2432" i="2"/>
  <c r="J2432" i="2" s="1"/>
  <c r="J128" i="2" s="1"/>
  <c r="BK159" i="5"/>
  <c r="J159" i="5" s="1"/>
  <c r="J102" i="5" s="1"/>
  <c r="BK150" i="2"/>
  <c r="J150" i="2" s="1"/>
  <c r="J97" i="2" s="1"/>
  <c r="BK127" i="5"/>
  <c r="J127" i="5" s="1"/>
  <c r="J97" i="5" s="1"/>
  <c r="BK319" i="3"/>
  <c r="J319" i="3" s="1"/>
  <c r="J107" i="3" s="1"/>
  <c r="BK140" i="3"/>
  <c r="J140" i="3" s="1"/>
  <c r="J97" i="3" s="1"/>
  <c r="T120" i="8"/>
  <c r="R120" i="8"/>
  <c r="R129" i="4"/>
  <c r="R128" i="4" s="1"/>
  <c r="T140" i="3"/>
  <c r="T139" i="3" s="1"/>
  <c r="R126" i="5"/>
  <c r="BK129" i="4"/>
  <c r="J129" i="4" s="1"/>
  <c r="J97" i="4" s="1"/>
  <c r="BK123" i="7"/>
  <c r="J123" i="7" s="1"/>
  <c r="J97" i="7" s="1"/>
  <c r="R319" i="3"/>
  <c r="T1484" i="2"/>
  <c r="P150" i="2"/>
  <c r="T123" i="7"/>
  <c r="T122" i="7" s="1"/>
  <c r="P319" i="3"/>
  <c r="P160" i="4"/>
  <c r="R1484" i="2"/>
  <c r="P1484" i="2"/>
  <c r="R123" i="7"/>
  <c r="R122" i="7"/>
  <c r="T127" i="5"/>
  <c r="T126" i="5" s="1"/>
  <c r="P127" i="5"/>
  <c r="P126" i="5" s="1"/>
  <c r="AU98" i="1" s="1"/>
  <c r="P140" i="3"/>
  <c r="R140" i="3"/>
  <c r="T150" i="2"/>
  <c r="R122" i="6"/>
  <c r="R121" i="6" s="1"/>
  <c r="P123" i="7"/>
  <c r="P122" i="7" s="1"/>
  <c r="AU100" i="1" s="1"/>
  <c r="T319" i="3"/>
  <c r="R150" i="2"/>
  <c r="R149" i="2" s="1"/>
  <c r="T122" i="6"/>
  <c r="T121" i="6" s="1"/>
  <c r="P129" i="4"/>
  <c r="P128" i="4" s="1"/>
  <c r="AU97" i="1" s="1"/>
  <c r="T160" i="4"/>
  <c r="T128" i="4" s="1"/>
  <c r="BK122" i="6"/>
  <c r="BK121" i="6" s="1"/>
  <c r="J121" i="6" s="1"/>
  <c r="J30" i="6" s="1"/>
  <c r="AG99" i="1" s="1"/>
  <c r="J122" i="8"/>
  <c r="J98" i="8" s="1"/>
  <c r="BK120" i="8"/>
  <c r="J120" i="8" s="1"/>
  <c r="J30" i="8" s="1"/>
  <c r="AG101" i="1" s="1"/>
  <c r="BK494" i="3"/>
  <c r="J494" i="3" s="1"/>
  <c r="J118" i="3" s="1"/>
  <c r="F33" i="3"/>
  <c r="AZ96" i="1" s="1"/>
  <c r="BA94" i="1"/>
  <c r="W30" i="1" s="1"/>
  <c r="F33" i="5"/>
  <c r="AZ98" i="1" s="1"/>
  <c r="J33" i="6"/>
  <c r="AV99" i="1" s="1"/>
  <c r="AT99" i="1" s="1"/>
  <c r="BD94" i="1"/>
  <c r="W33" i="1" s="1"/>
  <c r="J33" i="3"/>
  <c r="AV96" i="1" s="1"/>
  <c r="AT96" i="1" s="1"/>
  <c r="BB94" i="1"/>
  <c r="AX94" i="1" s="1"/>
  <c r="F33" i="4"/>
  <c r="AZ97" i="1" s="1"/>
  <c r="J33" i="7"/>
  <c r="AV100" i="1" s="1"/>
  <c r="AT100" i="1" s="1"/>
  <c r="BC94" i="1"/>
  <c r="W32" i="1" s="1"/>
  <c r="F33" i="2"/>
  <c r="AZ95" i="1" s="1"/>
  <c r="J33" i="4"/>
  <c r="AV97" i="1" s="1"/>
  <c r="AT97" i="1" s="1"/>
  <c r="F33" i="7"/>
  <c r="AZ100" i="1" s="1"/>
  <c r="F33" i="8"/>
  <c r="AZ101" i="1" s="1"/>
  <c r="J33" i="2"/>
  <c r="AV95" i="1" s="1"/>
  <c r="AT95" i="1" s="1"/>
  <c r="J33" i="5"/>
  <c r="AV98" i="1" s="1"/>
  <c r="AT98" i="1" s="1"/>
  <c r="F33" i="6"/>
  <c r="AZ99" i="1" s="1"/>
  <c r="J33" i="8"/>
  <c r="AV101" i="1" s="1"/>
  <c r="AT101" i="1" s="1"/>
  <c r="P139" i="3" l="1"/>
  <c r="AU96" i="1" s="1"/>
  <c r="AN101" i="1"/>
  <c r="BK122" i="7"/>
  <c r="J122" i="7" s="1"/>
  <c r="J30" i="7" s="1"/>
  <c r="AG100" i="1" s="1"/>
  <c r="AN100" i="1" s="1"/>
  <c r="BK126" i="5"/>
  <c r="J126" i="5" s="1"/>
  <c r="J30" i="5" s="1"/>
  <c r="AG98" i="1" s="1"/>
  <c r="BK128" i="4"/>
  <c r="J128" i="4" s="1"/>
  <c r="J96" i="4" s="1"/>
  <c r="BK149" i="2"/>
  <c r="J149" i="2" s="1"/>
  <c r="J96" i="2" s="1"/>
  <c r="T149" i="2"/>
  <c r="R139" i="3"/>
  <c r="J122" i="6"/>
  <c r="J97" i="6" s="1"/>
  <c r="P149" i="2"/>
  <c r="AU95" i="1"/>
  <c r="AU94" i="1" s="1"/>
  <c r="BK139" i="3"/>
  <c r="J139" i="3" s="1"/>
  <c r="J30" i="3" s="1"/>
  <c r="AG96" i="1" s="1"/>
  <c r="J96" i="8"/>
  <c r="J96" i="7"/>
  <c r="J39" i="8"/>
  <c r="AN99" i="1"/>
  <c r="J39" i="7"/>
  <c r="J96" i="6"/>
  <c r="AN98" i="1"/>
  <c r="J96" i="5"/>
  <c r="J39" i="6"/>
  <c r="J39" i="5"/>
  <c r="AY94" i="1"/>
  <c r="AZ94" i="1"/>
  <c r="W29" i="1" s="1"/>
  <c r="AW94" i="1"/>
  <c r="AK30" i="1" s="1"/>
  <c r="J30" i="4"/>
  <c r="AG97" i="1" s="1"/>
  <c r="J30" i="2"/>
  <c r="AG95" i="1" s="1"/>
  <c r="W31" i="1"/>
  <c r="J39" i="4" l="1"/>
  <c r="J39" i="3"/>
  <c r="J96" i="3"/>
  <c r="J39" i="2"/>
  <c r="AN95" i="1"/>
  <c r="AN96" i="1"/>
  <c r="AN97" i="1"/>
  <c r="AG94" i="1"/>
  <c r="AK26" i="1" s="1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<sst xmlns="http://schemas.openxmlformats.org/spreadsheetml/2006/main" count="35731" uniqueCount="4740">
  <si>
    <t>Export Komplet</t>
  </si>
  <si>
    <t/>
  </si>
  <si>
    <t>2.0</t>
  </si>
  <si>
    <t>False</t>
  </si>
  <si>
    <t>{08ed84c7-14c0-4eea-bac1-548349fa1ab5}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</si>
  <si>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</si>
  <si>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</si>
  <si>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</si>
  <si>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</si>
  <si>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</si>
  <si>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</si>
  <si>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</si>
  <si>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</si>
  <si>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2303</t>
  </si>
  <si>
    <t>Stavba:</t>
  </si>
  <si>
    <t>KSO:</t>
  </si>
  <si>
    <t>CC-CZ:</t>
  </si>
  <si>
    <t>Místo:</t>
  </si>
  <si>
    <t>Olomouc</t>
  </si>
  <si>
    <t>Datum:</t>
  </si>
  <si>
    <t>Zadavatel:</t>
  </si>
  <si>
    <t>IČ:</t>
  </si>
  <si>
    <t>Správa železnic, státní organizace</t>
  </si>
  <si>
    <t>DIČ:</t>
  </si>
  <si>
    <t>Zhotovitel:</t>
  </si>
  <si>
    <t>Projektant:</t>
  </si>
  <si>
    <t>47684577</t>
  </si>
  <si>
    <t>Ing. Pavel KRÁTKÝ</t>
  </si>
  <si>
    <t>True</t>
  </si>
  <si>
    <t>Zpracovatel:</t>
  </si>
  <si>
    <t>Hořák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</si>
  <si>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</si>
  <si>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</si>
  <si>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</si>
  <si>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</si>
  <si>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</si>
  <si>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</si>
  <si>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</si>
  <si>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</si>
  <si>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</si>
  <si>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</si>
  <si>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</si>
  <si>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</si>
  <si>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</si>
  <si>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</si>
  <si>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</si>
  <si>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</si>
  <si>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</si>
  <si>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</si>
  <si>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</si>
  <si>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</si>
  <si>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</si>
  <si>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</si>
  <si>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</si>
  <si>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</si>
  <si>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</si>
  <si>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</si>
  <si>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</si>
  <si>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</si>
  <si>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</si>
  <si>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</si>
  <si>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</si>
  <si>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</si>
  <si>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</si>
  <si>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</si>
  <si>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</si>
  <si>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</si>
  <si>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</si>
  <si>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</si>
  <si>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</si>
  <si>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</si>
  <si>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</si>
  <si>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</si>
  <si>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</si>
  <si>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</si>
  <si>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</si>
  <si>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</si>
  <si>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2911</t>
  </si>
  <si>
    <t>D.1.1 - Architektonicko-stavební řešení</t>
  </si>
  <si>
    <t>STA</t>
  </si>
  <si>
    <t>1</t>
  </si>
  <si>
    <t>{b834e572-8d81-4ff9-ab0c-1e70d8220461}</t>
  </si>
  <si>
    <t>2</t>
  </si>
  <si>
    <t>2914</t>
  </si>
  <si>
    <t>D.1.4.1 - Zdravotechnika a Plynoinstalace</t>
  </si>
  <si>
    <t>{33ef397a-a26b-49a8-bd2c-14c3e9cc8f68}</t>
  </si>
  <si>
    <t>2915</t>
  </si>
  <si>
    <t>D.1.4.2 - Vytápění</t>
  </si>
  <si>
    <t>{b29f71df-7ebe-4651-8432-3b24861d28dc}</t>
  </si>
  <si>
    <t>2916</t>
  </si>
  <si>
    <t>D.1.4.3 - Vzduchotechnika</t>
  </si>
  <si>
    <t>{febb83d0-3470-4d12-9ef6-ac5e3333e050}</t>
  </si>
  <si>
    <t>2917</t>
  </si>
  <si>
    <t xml:space="preserve">D.1.4.4 - Elektroinstalace </t>
  </si>
  <si>
    <t>{452f2665-8cb1-4a61-8f64-90e6e07e8f91}</t>
  </si>
  <si>
    <t>2918</t>
  </si>
  <si>
    <t>D.1.4.5 - Slaboproud</t>
  </si>
  <si>
    <t>{8d9249df-b80d-46d5-9bc2-4f67936b2af5}</t>
  </si>
  <si>
    <t>2990</t>
  </si>
  <si>
    <t>Vedlejší rozpočtové náklady</t>
  </si>
  <si>
    <t>VON</t>
  </si>
  <si>
    <t>{29e24cf3-f506-4b08-b64f-d0cde5d5c254}</t>
  </si>
  <si>
    <t>KRYCÍ LIST SOUPISU PRACÍ</t>
  </si>
  <si>
    <t>Objekt:</t>
  </si>
  <si>
    <t>2911 - D.1.1 - Architektonicko-stavební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</si>
  <si>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</si>
  <si>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</si>
  <si>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</si>
  <si>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</si>
  <si>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</si>
  <si>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</si>
  <si>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</si>
  <si>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Přípravné a přidružené práce</t>
  </si>
  <si>
    <t xml:space="preserve">    2 - Zakládání</t>
  </si>
  <si>
    <t xml:space="preserve">    28 - Zpevňování hornin - injektáže a mikropiloty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</si>
  <si>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</si>
  <si>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</si>
  <si>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</si>
  <si>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</si>
  <si>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lešení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</si>
  <si>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</si>
  <si>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</si>
  <si>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</si>
  <si>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</si>
  <si>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</si>
  <si>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</si>
  <si>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725 - Zdravotechnika - zařizovací předměty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</si>
  <si>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</si>
  <si>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</si>
  <si>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</si>
  <si>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</si>
  <si>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</si>
  <si>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</si>
  <si>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</si>
  <si>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773 - Podlahy z litého teraca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</si>
  <si>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</si>
  <si>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</si>
  <si>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</si>
  <si>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</si>
  <si>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</si>
  <si>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</si>
  <si>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M - Práce a dodávky M</t>
  </si>
  <si>
    <t xml:space="preserve">    33-M - Montáže dopr.zaříz.,sklad. zař. a váh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</si>
  <si>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</si>
  <si>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</si>
  <si>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</si>
  <si>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</si>
  <si>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</si>
  <si>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</si>
  <si>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</si>
  <si>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</si>
  <si>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</si>
  <si>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</si>
  <si>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</si>
  <si>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</si>
  <si>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</si>
  <si>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</si>
  <si>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</si>
  <si>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</si>
  <si>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</si>
  <si>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</si>
  <si>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139711111</t>
  </si>
  <si>
    <t>Vykopávky v uzavřených prostorech v hornině třídy těžitelnosti I skupiny 1 až 3 ručně</t>
  </si>
  <si>
    <t>m3</t>
  </si>
  <si>
    <t>CS ÚRS 2023 01</t>
  </si>
  <si>
    <t>4</t>
  </si>
  <si>
    <t>742191066</t>
  </si>
  <si>
    <t>VV</t>
  </si>
  <si>
    <t>"1.PP - u záchytných jímek</t>
  </si>
  <si>
    <t>"plochy"  1,60*1,60</t>
  </si>
  <si>
    <t>2,10*2,10</t>
  </si>
  <si>
    <t>"vlastní kubatura od úrovně -0,38  ( 4x )</t>
  </si>
  <si>
    <t>(0,92-0,38)/3*(2,56+4,41+Sqrt(2,56*4,41)) *4</t>
  </si>
  <si>
    <t>162211311</t>
  </si>
  <si>
    <t>Vodorovné přemístění výkopku z horniny třídy těžitelnosti I skupiny 1 až 3 stavebním kolečkem do 10 m</t>
  </si>
  <si>
    <t>1918815973</t>
  </si>
  <si>
    <t>"1.PP - přebytečný výkopek u záchytných jímek</t>
  </si>
  <si>
    <t>7,438-5,448</t>
  </si>
  <si>
    <t>3</t>
  </si>
  <si>
    <t>162211319</t>
  </si>
  <si>
    <t>Příplatek k vodorovnému přemístění výkopku z horniny třídy těžitelnosti I skupiny 1 až 3 stavebním kolečkem za každých dalších 10 m</t>
  </si>
  <si>
    <t>816417710</t>
  </si>
  <si>
    <t>162751117</t>
  </si>
  <si>
    <t>Vodorovné přemístění přes 9 000 do 10000 m výkopku/sypaniny z horniny třídy těžitelnosti I skupiny 1 až 3</t>
  </si>
  <si>
    <t>-209504639</t>
  </si>
  <si>
    <t>5</t>
  </si>
  <si>
    <t>171201231</t>
  </si>
  <si>
    <t>Poplatek za uložení zeminy a kamení na recyklační skládce (skládkovné) kód odpadu 17 05 04</t>
  </si>
  <si>
    <t>t</t>
  </si>
  <si>
    <t>1212286964</t>
  </si>
  <si>
    <t>1,99*2,00</t>
  </si>
  <si>
    <t>6</t>
  </si>
  <si>
    <t>174111102</t>
  </si>
  <si>
    <t>Zásyp v uzavřených prostorech sypaninou se zhutněním ručně</t>
  </si>
  <si>
    <t>344470159</t>
  </si>
  <si>
    <t>"1.PP - u záchytných jímek ( 3x)</t>
  </si>
  <si>
    <t>"dle výkopů" 7,438</t>
  </si>
  <si>
    <t>"odpočet vytlačené kce"</t>
  </si>
  <si>
    <t>-1,10*1,10*0,15*4</t>
  </si>
  <si>
    <t>-0,90*0,90*0,39*4</t>
  </si>
  <si>
    <t>Součet</t>
  </si>
  <si>
    <t>11</t>
  </si>
  <si>
    <t>Přípravné a přidružené práce</t>
  </si>
  <si>
    <t>7</t>
  </si>
  <si>
    <t>0720020R</t>
  </si>
  <si>
    <t>Silniční provoz - zábrany, dopravní značení, případné osvětlení - montáž, nájem, demontáž</t>
  </si>
  <si>
    <t>kmpl</t>
  </si>
  <si>
    <t>1736370100</t>
  </si>
  <si>
    <t>"vně objektu - viz situace C.3" 1</t>
  </si>
  <si>
    <t>8</t>
  </si>
  <si>
    <t>1131062R1</t>
  </si>
  <si>
    <t>Rozebrání dlažeb vozovek ze zámkové dlažby s ložem z kameniva strojně pl přes 50 do 200 m2 -  - pro další použití</t>
  </si>
  <si>
    <t>m2</t>
  </si>
  <si>
    <t>-1331641056</t>
  </si>
  <si>
    <t>115,00</t>
  </si>
  <si>
    <t>9</t>
  </si>
  <si>
    <t>113107321</t>
  </si>
  <si>
    <t>Odstranění podkladu z kameniva drceného tl do 100 mm strojně pl do 50 m2</t>
  </si>
  <si>
    <t>1799666304</t>
  </si>
  <si>
    <t xml:space="preserve">"pod zámkov.dlažbou - viz situace C.3"  </t>
  </si>
  <si>
    <t>"do potřebné nivelety cca z 1/3 plochy"  115,00/3</t>
  </si>
  <si>
    <t>10</t>
  </si>
  <si>
    <t>979054451</t>
  </si>
  <si>
    <t>Očištění vybouraných zámkových dlaždic s původním spárováním z kameniva těženého</t>
  </si>
  <si>
    <t>919578691</t>
  </si>
  <si>
    <t xml:space="preserve">"vně objektu - viz situace C.3" </t>
  </si>
  <si>
    <t>Zakládání</t>
  </si>
  <si>
    <t>27599R001</t>
  </si>
  <si>
    <t>soub</t>
  </si>
  <si>
    <t>1254357074</t>
  </si>
  <si>
    <t>"kompletní provedení dle PD a TZ, vč. všech doplňků a souvísejících prací !</t>
  </si>
  <si>
    <t xml:space="preserve">"dle  v.č. D.1.1-125"  1 </t>
  </si>
  <si>
    <t>28</t>
  </si>
  <si>
    <t>Zpevňování hornin - injektáže a mikropiloty</t>
  </si>
  <si>
    <t>12</t>
  </si>
  <si>
    <t>282606015</t>
  </si>
  <si>
    <t>Trysková injektáž sloupy D do 1000 mm stísněné podmínky, vč. provedení vrtu</t>
  </si>
  <si>
    <t>m</t>
  </si>
  <si>
    <t>367304708</t>
  </si>
  <si>
    <t>" viz v.č. D.1.2-102 - DN 800mm !</t>
  </si>
  <si>
    <t>3,70*6</t>
  </si>
  <si>
    <t>13</t>
  </si>
  <si>
    <t>M</t>
  </si>
  <si>
    <t>24551D906</t>
  </si>
  <si>
    <t>suspenze injektážní na bázi pryskyřice pro zpevnění hornin - pro sloupy DN 800mm - dle požadavku PD část D 1.2 a dle použité technologie a zkušeností vybraného dodavatele</t>
  </si>
  <si>
    <t>2018998569</t>
  </si>
  <si>
    <t>14</t>
  </si>
  <si>
    <t>282606016</t>
  </si>
  <si>
    <t>Trysková injektáž sloupy D přes 1000 do 1600 mm stísněné podmínky, vč. provedení vrtu</t>
  </si>
  <si>
    <t>-1662080847</t>
  </si>
  <si>
    <t>" viz v.č. D.1.2-102 - DN 1200mm !</t>
  </si>
  <si>
    <t>3,00*6</t>
  </si>
  <si>
    <t>24551D907</t>
  </si>
  <si>
    <t>suspenze injektážní na bázi pryskyřice pro zpevnění hornin - pro sloupy DN 1200mm - dle požadavku PD část D 1.2 a dle použité technologie a zkušeností vybraného dodavatele</t>
  </si>
  <si>
    <t>-1207112189</t>
  </si>
  <si>
    <t>16</t>
  </si>
  <si>
    <t>2899R011</t>
  </si>
  <si>
    <t>Geodetické sledování přilehlých konstrukcí během realizace + zaměření po dokončení podchycení</t>
  </si>
  <si>
    <t>-1440802652</t>
  </si>
  <si>
    <t>"dle části dokumentace D.1.2 - SKŘ" 1</t>
  </si>
  <si>
    <t>17</t>
  </si>
  <si>
    <t>2899R013</t>
  </si>
  <si>
    <t>Zajištění a ochrana stávajících konstrukcí objektu a zpevněných ploch pro zajištění přístupu vrtné soupravy na pracoviště</t>
  </si>
  <si>
    <t>1947436144</t>
  </si>
  <si>
    <t>18</t>
  </si>
  <si>
    <t>2899R014</t>
  </si>
  <si>
    <t>Aktivizace techniky vrtné a injektážní soustavy (doprava, sestavení)</t>
  </si>
  <si>
    <t>-691265694</t>
  </si>
  <si>
    <t>19</t>
  </si>
  <si>
    <t>2899R015</t>
  </si>
  <si>
    <t>Doprava a likvidace vzniklého odpadu odpadu a suti u tryskové injektáže</t>
  </si>
  <si>
    <t>2090034774</t>
  </si>
  <si>
    <t>20</t>
  </si>
  <si>
    <t>2899R016</t>
  </si>
  <si>
    <t>Kopaná sonda ručně pro ověření skutečné úrovně základové spáry v místě injektáže (předpoklad hloubky 1,50-2,50m), vč. zpětného záhozu a zhutnění</t>
  </si>
  <si>
    <t>1690941882</t>
  </si>
  <si>
    <t>"dle části dokumentace D.1.2 - SKŘ" 1+1</t>
  </si>
  <si>
    <t>Svislé a kompletní konstrukce</t>
  </si>
  <si>
    <t>310238211</t>
  </si>
  <si>
    <t>Zazdívka otvorů pl přes 0,25 do 1 m2 ve zdivu nadzákladovém cihlami pálenými na MVC</t>
  </si>
  <si>
    <t>2070125770</t>
  </si>
  <si>
    <t xml:space="preserve">"1.PP" </t>
  </si>
  <si>
    <t>0,60*1,20*0,62 + 1,05*0,80*0,32*2</t>
  </si>
  <si>
    <t xml:space="preserve">"1.NP" </t>
  </si>
  <si>
    <t>0,60*1,20*0,45 + 0,40*2,32*0,30</t>
  </si>
  <si>
    <t>22</t>
  </si>
  <si>
    <t>310239211</t>
  </si>
  <si>
    <t>Zazdívka otvorů pl přes 1 do 4 m2 ve zdivu nadzákladovém cihlami pálenými na MVC</t>
  </si>
  <si>
    <t>-1282335387</t>
  </si>
  <si>
    <t>"1.PP"</t>
  </si>
  <si>
    <t>1,44*1,34*0,65</t>
  </si>
  <si>
    <t>0,92*2,10*0,62</t>
  </si>
  <si>
    <t>1,45*1,41*0,50</t>
  </si>
  <si>
    <t>1,20*(2,37+0,19)*0,50</t>
  </si>
  <si>
    <t>1,20*2,35*0,32</t>
  </si>
  <si>
    <t>23</t>
  </si>
  <si>
    <t>310239411</t>
  </si>
  <si>
    <t>Zazdívka otvorů pl přes 1 do 4 m2 ve zdivu nadzákladovém cihlami pálenými na MC</t>
  </si>
  <si>
    <t>1447143828</t>
  </si>
  <si>
    <t>1,48*1,34*0,50</t>
  </si>
  <si>
    <t>1,32*2,61*0,50</t>
  </si>
  <si>
    <t>24</t>
  </si>
  <si>
    <t>310279842</t>
  </si>
  <si>
    <t>Zazdívka otvorů pl přes 1 do 4 m2 ve zdivu nadzákladovém z nepálených tvárnic tl do 300 mm</t>
  </si>
  <si>
    <t>-1349502696</t>
  </si>
  <si>
    <t>1,10*2,10*0,30</t>
  </si>
  <si>
    <t>0,42*0,65*2,77</t>
  </si>
  <si>
    <t>25</t>
  </si>
  <si>
    <t>317142422</t>
  </si>
  <si>
    <t>Překlad nenosný pórobetonový š 100 mm v do 250 mm na tenkovrstvou maltu dl přes 1000 do 1250 mm</t>
  </si>
  <si>
    <t>kus</t>
  </si>
  <si>
    <t>-2139607696</t>
  </si>
  <si>
    <t>"Y-1" 6+4</t>
  </si>
  <si>
    <t>26</t>
  </si>
  <si>
    <t>317142432</t>
  </si>
  <si>
    <t>Překlad nenosný pórobetonový š 125 mm v do 250 mm na tenkovrstvou maltu dl přes 1000 do 1250 mm</t>
  </si>
  <si>
    <t>-1957085776</t>
  </si>
  <si>
    <t>"Y-2" 5</t>
  </si>
  <si>
    <t>27</t>
  </si>
  <si>
    <t>317142442</t>
  </si>
  <si>
    <t>Překlad nenosný pórobetonový š 150 mm v do 250 mm na tenkovrstvou maltu dl přes 1000 do 1250 mm</t>
  </si>
  <si>
    <t>1543778261</t>
  </si>
  <si>
    <t>"Y-3" 1</t>
  </si>
  <si>
    <t>317234410</t>
  </si>
  <si>
    <t>Vyzdívka mezi nosníky z cihel pálených na MC</t>
  </si>
  <si>
    <t>-976630447</t>
  </si>
  <si>
    <t>"1.PP - ocelové výztužné rámy z profilů HEA 220 a HEA 240</t>
  </si>
  <si>
    <t>" v garáži u nových otvorů vícepodlažní budovy - viz v.č. D.1.2-103</t>
  </si>
  <si>
    <t>"vodorovně " 4,00*0,60*0,25+3,52*0,60*0,25*2</t>
  </si>
  <si>
    <t xml:space="preserve">"svisle </t>
  </si>
  <si>
    <t>2,25*0,60*0,28*2 + 2,25*0,60*0,26*2*2</t>
  </si>
  <si>
    <t>Mezisoučet</t>
  </si>
  <si>
    <t>"překlady 1.PP</t>
  </si>
  <si>
    <t>1,30*0,35*0,14+2,00*0,20*0,12+2,00*0,10*0,12</t>
  </si>
  <si>
    <t>3,30*0,70*0,14+3,40*0,40*0,20*3 + 1,20*0,25*0,12*2</t>
  </si>
  <si>
    <t>"překlady 1.NP</t>
  </si>
  <si>
    <t>1,50*0,35*0,12+2,40*0,50*0,16 +2,40*0,20*0,12</t>
  </si>
  <si>
    <t>29</t>
  </si>
  <si>
    <t>317941121</t>
  </si>
  <si>
    <t>Osazování ocelových válcovaných nosníků na zdivu I, IE, U, UE nebo L do č. 12 nebo výšky do 120 mm</t>
  </si>
  <si>
    <t>1310547017</t>
  </si>
  <si>
    <t>"1.PP - PS6 + PS7</t>
  </si>
  <si>
    <t>(25,60+28,16)/1000</t>
  </si>
  <si>
    <t>"u sociálky - 2x L 40/40/4</t>
  </si>
  <si>
    <t>1,20*2*2,50/1000</t>
  </si>
  <si>
    <t>"1.NP - PP-3</t>
  </si>
  <si>
    <t>53,28/1000</t>
  </si>
  <si>
    <t>30</t>
  </si>
  <si>
    <t>13010714</t>
  </si>
  <si>
    <t>ocel profilová jakost S235JR (11 375) průřez I (IPN) 120</t>
  </si>
  <si>
    <t>-1967658374</t>
  </si>
  <si>
    <t>53,28/1000*1,08</t>
  </si>
  <si>
    <t>31</t>
  </si>
  <si>
    <t>13010428</t>
  </si>
  <si>
    <t>úhelník ocelový rovnostranný jakost S235JR (11 375) 70x70x6mm</t>
  </si>
  <si>
    <t>1607014874</t>
  </si>
  <si>
    <t>(25,60+28,16)/1000*1,08</t>
  </si>
  <si>
    <t>32</t>
  </si>
  <si>
    <t>13010414</t>
  </si>
  <si>
    <t>úhelník ocelový rovnostranný jakost S235JR (11 375) 40x40x4mm</t>
  </si>
  <si>
    <t>-915757520</t>
  </si>
  <si>
    <t>"1.PP u sociálky - 2x L 40/40/4</t>
  </si>
  <si>
    <t>1,20*2*2,50/1000*1,08</t>
  </si>
  <si>
    <t>33</t>
  </si>
  <si>
    <t>317944321</t>
  </si>
  <si>
    <t>Válcované nosníky do č.12 dodatečně osazované do připravených otvorů</t>
  </si>
  <si>
    <t>-489199860</t>
  </si>
  <si>
    <t>"PS-2" 88,80/1000</t>
  </si>
  <si>
    <t>"PS-5" 53,28/1000</t>
  </si>
  <si>
    <t>"PP-1"  49,95/1000</t>
  </si>
  <si>
    <t>34</t>
  </si>
  <si>
    <t>317944323</t>
  </si>
  <si>
    <t>Válcované nosníky č.14 až 22 dodatečně osazované do připravených otvorů</t>
  </si>
  <si>
    <t>-391998756</t>
  </si>
  <si>
    <t>"PS-1"  74,88/1000</t>
  </si>
  <si>
    <t>"PS-3"  285,12/1000</t>
  </si>
  <si>
    <t>"PS-4"  804,78/1000</t>
  </si>
  <si>
    <t>"PP-2"  2,40*4*17,90/1000</t>
  </si>
  <si>
    <t>35</t>
  </si>
  <si>
    <t>319201321</t>
  </si>
  <si>
    <t>Vyrovnání nerovného povrchu zdiva tl do 30 mm maltou</t>
  </si>
  <si>
    <t>-295186530</t>
  </si>
  <si>
    <t xml:space="preserve">"1.PP - po hrubém vybourání" </t>
  </si>
  <si>
    <t>0,80*2,43*2+0,50*3,10</t>
  </si>
  <si>
    <t>0,51*2,25*2*3</t>
  </si>
  <si>
    <t>"1.NP"</t>
  </si>
  <si>
    <t>0,62*2,32*2 + (0,46-0,15)*2,10*2</t>
  </si>
  <si>
    <t>36</t>
  </si>
  <si>
    <t>340271025</t>
  </si>
  <si>
    <t>Zazdívka otvorů v příčkách nebo stěnách pl přes 1 do 4 m2 tvárnicemi pórobetonovými tl 100 mm</t>
  </si>
  <si>
    <t>950977862</t>
  </si>
  <si>
    <t>0,97*2,05</t>
  </si>
  <si>
    <t>37</t>
  </si>
  <si>
    <t>340271041</t>
  </si>
  <si>
    <t>Zazdívka otvorů v příčkách nebo stěnách pl přes 0,25 do 1 m2 tvárnicemi pórobetonovými tl 150 mm</t>
  </si>
  <si>
    <t>1089779963</t>
  </si>
  <si>
    <t>"1.PP" 0,60*0,60</t>
  </si>
  <si>
    <t>"1.NP"  0,90*1,10*2</t>
  </si>
  <si>
    <t>38</t>
  </si>
  <si>
    <t>340271045</t>
  </si>
  <si>
    <t>Zazdívka otvorů v příčkách nebo stěnách pl přes 1 do 4 m2 tvárnicemi pórobetonovými tl 150 mm</t>
  </si>
  <si>
    <t>962478445</t>
  </si>
  <si>
    <t>"1.PP" 0,85*2,30*2</t>
  </si>
  <si>
    <t>1,00*2,32</t>
  </si>
  <si>
    <t>"u WC"  0,90*2*(1,20+0,19)</t>
  </si>
  <si>
    <t>"1.NP"  1,20*2,32</t>
  </si>
  <si>
    <t>"u WC"  (2,40+2,76)*1,50</t>
  </si>
  <si>
    <t>39</t>
  </si>
  <si>
    <t>342272225</t>
  </si>
  <si>
    <t>Příčka z pórobetonových hladkých tvárnic na tenkovrstvou maltu tl 100 mm</t>
  </si>
  <si>
    <t>1070399427</t>
  </si>
  <si>
    <t>2,66*3,28</t>
  </si>
  <si>
    <t>(1,90+1,19+1,61+1,03)*3,00 + (1,28-0,70)*(2,27+0,19)</t>
  </si>
  <si>
    <t>-0,70*1,97*4 -0,80*2,00</t>
  </si>
  <si>
    <t>2,00*3,10*3 - 0,70*1,97*2 - 1,60*2,20</t>
  </si>
  <si>
    <t>(1,23+1,20+2,40+1,675+4,20)*3,02</t>
  </si>
  <si>
    <t>-0,70*1,97*4</t>
  </si>
  <si>
    <t>40</t>
  </si>
  <si>
    <t>342272235</t>
  </si>
  <si>
    <t>Příčka z pórobetonových hladkých tvárnic na tenkovrstvou maltu tl 125 mm</t>
  </si>
  <si>
    <t>-1780654312</t>
  </si>
  <si>
    <t>(12,975+0,125+1,50+3,905+1,45)*3,10</t>
  </si>
  <si>
    <t>-0,90*1,97*4</t>
  </si>
  <si>
    <t>(5,48*2)*3,10 -0,90*1,97-1,60*1,97</t>
  </si>
  <si>
    <t>(3,42+0,10)*3,02</t>
  </si>
  <si>
    <t>41</t>
  </si>
  <si>
    <t>342272245</t>
  </si>
  <si>
    <t>Příčka z pórobetonových hladkých tvárnic na tenkovrstvou maltu tl 150 mm</t>
  </si>
  <si>
    <t>1058704089</t>
  </si>
  <si>
    <t>(0,90+0,10)*3,00 *2</t>
  </si>
  <si>
    <t>2,00*3,10</t>
  </si>
  <si>
    <t>2,10*2,10*2</t>
  </si>
  <si>
    <t>2,80*2,77</t>
  </si>
  <si>
    <t>42</t>
  </si>
  <si>
    <t>346244381</t>
  </si>
  <si>
    <t>Plentování jednostranné v do 200 mm válcovaných nosníků cihlami</t>
  </si>
  <si>
    <t>386456663</t>
  </si>
  <si>
    <t>1,30*0,14*2+2,00*0,12*2+3,30*0,14*2</t>
  </si>
  <si>
    <t>3,40*0,20*2*3+1,20*0,12*2*2</t>
  </si>
  <si>
    <t>1,50*0,12*2 + 2,40*0,16*2+2,40*0,12*2</t>
  </si>
  <si>
    <t>43</t>
  </si>
  <si>
    <t>346244382</t>
  </si>
  <si>
    <t>Plentování jednostranné v přes 200 do 300 mm válcovaných nosníků cihlami</t>
  </si>
  <si>
    <t>-1188207060</t>
  </si>
  <si>
    <t>"vodorovně " 3,98*0,24*2 +3,50*0,22*2*2</t>
  </si>
  <si>
    <t>2,25*0,24*2*2 + 2,25*0,22*2*4</t>
  </si>
  <si>
    <t>44</t>
  </si>
  <si>
    <t>346971155</t>
  </si>
  <si>
    <t>Izolace mezi příčky proti šíření zvuku deskami z minerální plsti tl přes 80 do 100 mm</t>
  </si>
  <si>
    <t>-866687033</t>
  </si>
  <si>
    <t xml:space="preserve">"1.NP - 2x" </t>
  </si>
  <si>
    <t>2,10*2,10 *2</t>
  </si>
  <si>
    <t>45</t>
  </si>
  <si>
    <t>349231811</t>
  </si>
  <si>
    <t>Přizdívka ostění s ozubem z cihel tl přes 80 do 150 mm</t>
  </si>
  <si>
    <t>1723602217</t>
  </si>
  <si>
    <t>(0,90+2*2,20)*0,10*2 +0,15*2,02*2*2</t>
  </si>
  <si>
    <t>0,15*2,32*2 + 0,15*2,10*2+0,15*2,32*2</t>
  </si>
  <si>
    <t>46</t>
  </si>
  <si>
    <t>349231821</t>
  </si>
  <si>
    <t>Přizdívka ostění s ozubem z cihel tl přes 150 do 300 mm</t>
  </si>
  <si>
    <t>753653115</t>
  </si>
  <si>
    <t>0,67*3,15 + 0,35*(2,25+0,19) + 1,26*0,15</t>
  </si>
  <si>
    <t>0,30*2,32</t>
  </si>
  <si>
    <t>47</t>
  </si>
  <si>
    <t>386381111</t>
  </si>
  <si>
    <t>Jímka ze železového betonu s bedněním a výztuží, s hladkou cementovou omítkou 20 mm tl. na stěnách, s ozubem pro zapuštění krycí desky, s cementovým potěrem 20 mm tl. na dně, bez zakrytí, bez zemních prací a izolace při vnitřním objemu jímky (délka x šířk</t>
  </si>
  <si>
    <t>220118938</t>
  </si>
  <si>
    <t>"1.PP - záchytné jímky" 4</t>
  </si>
  <si>
    <t>Vodorovné konstrukce</t>
  </si>
  <si>
    <t>48</t>
  </si>
  <si>
    <t>411321414</t>
  </si>
  <si>
    <t>Stropy deskové ze ŽB tř. C 25/30</t>
  </si>
  <si>
    <t>642469111</t>
  </si>
  <si>
    <t xml:space="preserve">"strop I - v.č. D.1.1-112 </t>
  </si>
  <si>
    <t>1,25*0,85*0,07</t>
  </si>
  <si>
    <t>49</t>
  </si>
  <si>
    <t>411322424</t>
  </si>
  <si>
    <t>Stropy trámové nebo kazetové ze ŽB tř. C 25/30</t>
  </si>
  <si>
    <t>833715191</t>
  </si>
  <si>
    <t>"strop II - v.č. D.1.1-112</t>
  </si>
  <si>
    <t>1,06*0,88*(0,06+0,04/2)</t>
  </si>
  <si>
    <t>50</t>
  </si>
  <si>
    <t>411354234</t>
  </si>
  <si>
    <t>Bednění stropů ztracené z hraněných trapézových vln v 40 mm plech pozinkovaný tl 0,88 mm</t>
  </si>
  <si>
    <t>106667950</t>
  </si>
  <si>
    <t>1,06*0,88</t>
  </si>
  <si>
    <t>51</t>
  </si>
  <si>
    <t>411354271</t>
  </si>
  <si>
    <t>Příplatek k ztracenému bednění stropů za lože z MC</t>
  </si>
  <si>
    <t>-1536221087</t>
  </si>
  <si>
    <t>52</t>
  </si>
  <si>
    <t>411362021</t>
  </si>
  <si>
    <t>Výztuž stropů svařovanými sítěmi Kari</t>
  </si>
  <si>
    <t>-648740477</t>
  </si>
  <si>
    <t>"síť 6/100/100</t>
  </si>
  <si>
    <t>1,06*0,88*4,335/1000</t>
  </si>
  <si>
    <t>1,25*0,85*4,335/1000</t>
  </si>
  <si>
    <t>Komunikace pozemní</t>
  </si>
  <si>
    <t>53</t>
  </si>
  <si>
    <t>564831011</t>
  </si>
  <si>
    <t>Podklad ze štěrkodrtě ŠD plochy do 100 m2 tl 100 mm</t>
  </si>
  <si>
    <t>131639029</t>
  </si>
  <si>
    <t>"částečné doplnění skladby štěrkodrtě včetně zhutnění cca ze 2/3 plochy</t>
  </si>
  <si>
    <t>"do potřebné nivelety " 115,00/3*2</t>
  </si>
  <si>
    <t>54</t>
  </si>
  <si>
    <t>596211210</t>
  </si>
  <si>
    <t>Kladení dlažby z betonových zámkových dlaždic komunikací pro pěší ručně s ložem z kameniva těženého nebo drceného tl. do 40mm, s vyplněním spár křemič.pískem s dvojitým hutněním, vibrováním a se smetením, tl. 80 mm skupiny A, pro plochy do 50 m2</t>
  </si>
  <si>
    <t>1273274920</t>
  </si>
  <si>
    <t>"1.PP - skladba P1/12 " 1,40+3,14*(0,87+0,65)</t>
  </si>
  <si>
    <t>55</t>
  </si>
  <si>
    <t>592450D2</t>
  </si>
  <si>
    <t>dlažba tvar betonová tl. 80mm barevná, vč. dopravy</t>
  </si>
  <si>
    <t>-1120038550</t>
  </si>
  <si>
    <t>"typ přizpůsobit stávající dlažbě !</t>
  </si>
  <si>
    <t>6,173*1,03</t>
  </si>
  <si>
    <t>56</t>
  </si>
  <si>
    <t>596211212</t>
  </si>
  <si>
    <t>Kladení dlažby z betonových zámkových dlaždic komunikací pro pěší ručně s ložem z kameniva těženého nebo drceného tl. do 40mm, s vyplněním spár křemič.pískem s dvojitým hutněním, vibrováním a se smetením, tl. 80 mm skupiny A, pro plochy do 300 m2</t>
  </si>
  <si>
    <t>2109637640</t>
  </si>
  <si>
    <t>57</t>
  </si>
  <si>
    <t>-932200161</t>
  </si>
  <si>
    <t>"dle PD - poškození stávající dlažby do 15% plochy "</t>
  </si>
  <si>
    <t>115,00*0,15</t>
  </si>
  <si>
    <t>58</t>
  </si>
  <si>
    <t>599000011A</t>
  </si>
  <si>
    <t>Rozebrání zámkové dlažby, očištění úprava podloží a zpětné položení komunikace pro pěší ze zámkové dlažby</t>
  </si>
  <si>
    <t>-636752136</t>
  </si>
  <si>
    <t>"u stojanu nabíječky elektromobilů - viz situace C.3</t>
  </si>
  <si>
    <t>"cca" 4,00</t>
  </si>
  <si>
    <t>Úpravy povrchů, podlahy a osazování výplní</t>
  </si>
  <si>
    <t>59</t>
  </si>
  <si>
    <t>611131111</t>
  </si>
  <si>
    <t>Polymercementový spojovací můstek vnitřních stropů nanášený ručně</t>
  </si>
  <si>
    <t>-883379029</t>
  </si>
  <si>
    <t>"1.PP - u zateplení stropů ETICS</t>
  </si>
  <si>
    <t>188,00</t>
  </si>
  <si>
    <t>"přípočet žeber</t>
  </si>
  <si>
    <t>14,61*0,50*2 +4,81*2*8*0,24*2</t>
  </si>
  <si>
    <t>"1.PP - u zateplení stropů ETICS ( m.č. 1S21 mimo průvlak a vnější zateplení)</t>
  </si>
  <si>
    <t>4,75*6,00+3,14*(2,02-1,62)+5,81*2,69</t>
  </si>
  <si>
    <t>"průvlak "   2,75*(0,80+0,54*2)</t>
  </si>
  <si>
    <t>60</t>
  </si>
  <si>
    <t>611131121</t>
  </si>
  <si>
    <t>Penetrační disperzní nátěr vnitřních stropů nanášený ručně</t>
  </si>
  <si>
    <t>-67552910</t>
  </si>
  <si>
    <t>"1.PP - u zateplení stropů ETICS ( pod štuk )</t>
  </si>
  <si>
    <t>239,551</t>
  </si>
  <si>
    <t>"dtto ostatní stropy - mimo 1S10 a sociálky ( podhledy)</t>
  </si>
  <si>
    <t>"odk.1 " 11,00+20,40+13,80+20,40+12,20+21,60+38,20</t>
  </si>
  <si>
    <t>"přípočet žeber"</t>
  </si>
  <si>
    <t>(1,45*8+3,905*8+5,48*2)*0,32*2</t>
  </si>
  <si>
    <t>"1.NP- stropy mimo sociálky a podhledy ( pod štuk )</t>
  </si>
  <si>
    <t>"odk.1 m.č. 0P07 a 0P08 "   12,40+4,90</t>
  </si>
  <si>
    <t>61</t>
  </si>
  <si>
    <t>611311132</t>
  </si>
  <si>
    <t>Potažení vnitřních žebrových stropů vápenným štukem tloušťky do 3 mm</t>
  </si>
  <si>
    <t>-1312716982</t>
  </si>
  <si>
    <t>62</t>
  </si>
  <si>
    <t>611325412</t>
  </si>
  <si>
    <t>Oprava vápenocementové omítky vnitřních ploch hladké, tloušťky do 20 mm stropů, v rozsahu opravované plochy přes 10 do 30%</t>
  </si>
  <si>
    <t>1645067766</t>
  </si>
  <si>
    <t>"ostatní stropy z 15% - mimo 1S10 a sociálky ( podhledy)</t>
  </si>
  <si>
    <t>"odk.5 "  50,70+49,90+15,60</t>
  </si>
  <si>
    <t>(5,48*11+1,45)*0,32*2</t>
  </si>
  <si>
    <t>"odk. 6" 29,00+8,20</t>
  </si>
  <si>
    <t>63</t>
  </si>
  <si>
    <t>611325417</t>
  </si>
  <si>
    <t>Oprava vápenocementové omítky vnitřních ploch hladké, tloušťky do 20 mm, s celoplošným přeštukováním, tloušťky štuku 3 mm stropů, v rozsahu opravované plochy přes 10 do 30%</t>
  </si>
  <si>
    <t>-327249508</t>
  </si>
  <si>
    <t>"1.NP- stropy mimo sociálky a podhledy z 15%</t>
  </si>
  <si>
    <t>64</t>
  </si>
  <si>
    <t>612131121</t>
  </si>
  <si>
    <t>Penetrační disperzní nátěr vnitřních stěn nanášený ručně</t>
  </si>
  <si>
    <t>1588565870</t>
  </si>
  <si>
    <t>"1.PP stěny - odk. 1 (pod štuk - původní povrhy )</t>
  </si>
  <si>
    <t>(5,50*2+2,00)*3,10-0,90*2,20+1,26*2,32*2-0,85*2,30*2+(1,26+2*2,32)*0,80</t>
  </si>
  <si>
    <t>(12,975+1,45)*3,10 -1,26*2,32+(1,19+2*2,32)*0,50</t>
  </si>
  <si>
    <t>(5,48+2,52)*2*3,10 -1,26*1,86-1,26*2,32+(1,26+2*2,32)*0,65+(1,26+2*1,86)*0,70</t>
  </si>
  <si>
    <t>(3,905*2+5,25)*3,10-1,42*1,86*2-1,00*2,32+(1,42+2*1,86)*0,70*2</t>
  </si>
  <si>
    <t>(3,905*2+3,15)*3,10-1,42*1,86-1,00*2,32*2+(1,42+2*1,86)*0,70</t>
  </si>
  <si>
    <t>(3,905+5,575)*3,10-1,42*1,45*2-1,20*2,32+(1,42+2*1,45)*0,70*2</t>
  </si>
  <si>
    <t>(12,79+6,30*2+13,23)*3,10-1,00*2,20-2,0*2,02-1,80*2,02-1,42*1,45</t>
  </si>
  <si>
    <t>(1,26+2*2,32)*0,65+(1,42+2*1,45)*0,50</t>
  </si>
  <si>
    <t>(2,03+1,23+1,28+0,90+1,03+1,90*2+0,90+1,19+2,19+1,66+0,90+2,40*2)*(2,60-2,00)+3</t>
  </si>
  <si>
    <t>(1,28*2)*(2,60-1,40)</t>
  </si>
  <si>
    <t>(1,115+2,00+13,58)*2*(2,25+0,75-0,08)-(4,00+3,52*2)*2,25+2</t>
  </si>
  <si>
    <t>(14,61+10,04)*2*(2,25+0,71)-3,00*2,25*3-1,40*1,34*2-0,92*2,10-(4,00+3,52*2)*2,25</t>
  </si>
  <si>
    <t>-1,32*2,61-1,48*1,34+0,45*4*(2,25+0,71)*2 +(1,40+2*1,34)*0,50</t>
  </si>
  <si>
    <t>"dtto 1.NP (pod štuk - původní povrhy )</t>
  </si>
  <si>
    <t>((14,90+10,06)*2-0,30)*3,83 +14,90*0,15*5+0,30*4*3,71*2</t>
  </si>
  <si>
    <t xml:space="preserve">-2,10*2,10-1,10*2,10-2,00*2,32-1,20*2,32-1,94*1,74*3 </t>
  </si>
  <si>
    <t>(1,94+2*1,74)*0,40*3</t>
  </si>
  <si>
    <t>(5,98+7,58+0,65+2,80+0,30+0,32)*2*2,97</t>
  </si>
  <si>
    <t>-1,10*2,10-2,60*2,56-2,10*2,10-0,90*1,00-1,94*1,74 +(1,94+2*1,74)*0,40</t>
  </si>
  <si>
    <t>(4,20+8,07+2,68)*2*2,60 +(1,55+3,17*2+2,98)*0,37</t>
  </si>
  <si>
    <t>-1,20*2,32-1,10*2,10-0,97*2,00-0,90*1,00-0,90*1,43*2-1,75*1,43</t>
  </si>
  <si>
    <t>(1,75+1,43*2+0,90*2+1,43*2*2)*0,40</t>
  </si>
  <si>
    <t>"odpočet ploch ker. obkladů</t>
  </si>
  <si>
    <t>-28,038</t>
  </si>
  <si>
    <t>65</t>
  </si>
  <si>
    <t>1523605545</t>
  </si>
  <si>
    <t>"1.PP - odk. 3 ( nové povrchy porobeton mimo zazdívky )</t>
  </si>
  <si>
    <t>5,48*3,10*2*2 -0,90*1,97*2 -1,60*1,97*2</t>
  </si>
  <si>
    <t>(3,905+5,575+3,15+5,25+12,975+1,50+4,03+1,45*2)*3,10</t>
  </si>
  <si>
    <t>-0,90*1,97*2*4</t>
  </si>
  <si>
    <t>2,00*3,10*2-1,60*2,20*2</t>
  </si>
  <si>
    <t>2,00*3,10*2*3 -0,70*1,97*2*2</t>
  </si>
  <si>
    <t>(1,19+1,66-0,80+0,10+0,81+0,90+2,19)*2,82 -0,70*1,97*2</t>
  </si>
  <si>
    <t>(1,61+0,90+1,66+0,90)*2,82 + 1,90*2,82*2 -0,70*1,97*2</t>
  </si>
  <si>
    <t>(1,66+0,90+1,23+1,33)*2,82 -0,70*1,97*2</t>
  </si>
  <si>
    <t>(2,03+1,03+0,90)*2,82 -0,70*1,97*2</t>
  </si>
  <si>
    <t>(1,28+1,33-0,70*2+0,10)*2,27</t>
  </si>
  <si>
    <t>"1.NP - odk. 3 ( nové povrchy porobeton mimo zazdívky )</t>
  </si>
  <si>
    <t>2,10*2,10*2 +0,90*1,00+0,97*2,00</t>
  </si>
  <si>
    <t>2,80*2,76*2+(0,42*2-0,15+0,65)*2,76</t>
  </si>
  <si>
    <t>(2,98+1,58)*2,97-0,70*1,97*2</t>
  </si>
  <si>
    <t>(1,10+2,40+1,20+2,40*2+3,42+4,20+1,675*2+3,14)*2,60</t>
  </si>
  <si>
    <t>-0,70*1,97*6</t>
  </si>
  <si>
    <t>66</t>
  </si>
  <si>
    <t>612135001</t>
  </si>
  <si>
    <t>Vyrovnání podkladu vnitřních stěn maltou vápenocementovou tl do 10 mm</t>
  </si>
  <si>
    <t>1320677927</t>
  </si>
  <si>
    <t>"po odstranění keramických obkladů původních stěn (mimo bourané kce!)</t>
  </si>
  <si>
    <t>"1.PP + 1.NP _   odk. 4 a 8"  106,947</t>
  </si>
  <si>
    <t>67</t>
  </si>
  <si>
    <t>612135011</t>
  </si>
  <si>
    <t>Vyrovnání podkladu vnitřních stěn tmelem tl do 2 mm</t>
  </si>
  <si>
    <t>2079797342</t>
  </si>
  <si>
    <t>"1.PP - pod ker. obklady na původní omítky</t>
  </si>
  <si>
    <t>1,20*2,00+0,80*0,60 +1,00*2,00</t>
  </si>
  <si>
    <t>1,28*1,40*2 + (2,40*2-0,90)*2,00</t>
  </si>
  <si>
    <t>(2,03-0,75+0,38*2+1,23+1,28+0,90+1,03)*2,00</t>
  </si>
  <si>
    <t>-0,58*0,60*2 + 0,60*0,55*2*2</t>
  </si>
  <si>
    <t>"1.NP dtto</t>
  </si>
  <si>
    <t>(2,76+4,20)*2,00+2,76*(2,00-1,50)-0,90*1,03 +0,40*1,03*2</t>
  </si>
  <si>
    <t>3,14*2,00-1,75*1,03 +0,40*1,03*2</t>
  </si>
  <si>
    <t>(3,42+1,20+1,22-0,97)*2,00</t>
  </si>
  <si>
    <t>(5,98-4,82+1,40+2,80-1,10)*2,00</t>
  </si>
  <si>
    <t>68</t>
  </si>
  <si>
    <t>612135091</t>
  </si>
  <si>
    <t>Příplatek k vyrovnání vnitřních stěn maltou vápenocementovou za každých dalších 5 mm tl</t>
  </si>
  <si>
    <t>-765089108</t>
  </si>
  <si>
    <t>106,947*2</t>
  </si>
  <si>
    <t>69</t>
  </si>
  <si>
    <t>612135095</t>
  </si>
  <si>
    <t>Příplatek k vyrovnání vnitřních stěn tmelem za každý dalších 1 mm tl</t>
  </si>
  <si>
    <t>-610867725</t>
  </si>
  <si>
    <t>68,607*2</t>
  </si>
  <si>
    <t>70</t>
  </si>
  <si>
    <t>612142001</t>
  </si>
  <si>
    <t>Potažení vnitřních stěn sklovláknitým pletivem vtlačeným do tenkovrstvé hmoty</t>
  </si>
  <si>
    <t>380811568</t>
  </si>
  <si>
    <t>71</t>
  </si>
  <si>
    <t>612321131</t>
  </si>
  <si>
    <t>Potažení vnitřních stěn vápenocementovým štukem tloušťky do 3 mm</t>
  </si>
  <si>
    <t>-686484466</t>
  </si>
  <si>
    <t>-3,85*0,60</t>
  </si>
  <si>
    <t>-2,00*2,00-1,40*(2,00*2-0,70)-2,00*(2,00*2-0,70*2)</t>
  </si>
  <si>
    <t>-(1,19+1,66-0,80+0,10+0,81+0,90+2,19-0,70*2)*2,00</t>
  </si>
  <si>
    <t xml:space="preserve">-(1,61+0,90+1,66+0,90)*2,00 - (1,90-0,70)*2,00*2 </t>
  </si>
  <si>
    <t>-(1,66+0,90+1,23+1,33-0,70*2)*2,00</t>
  </si>
  <si>
    <t>-(2,03+1,03+1,33+0,90+1,28-0,70*2*2)*2,00</t>
  </si>
  <si>
    <t>-2,00*(2,80+0,27)-0,90*1,00-0,97*2,00</t>
  </si>
  <si>
    <t>-(1,10+2,40+1,20+2,40*2+3,42+4,20+1,675*2+3,14)*2,00</t>
  </si>
  <si>
    <t>72</t>
  </si>
  <si>
    <t>612325213</t>
  </si>
  <si>
    <t>Vápenocementová hladká omítka malých ploch přes 0,25 do 1 m2 na stěnách</t>
  </si>
  <si>
    <t>2065837569</t>
  </si>
  <si>
    <t>"1.PP na zazdívky z CP</t>
  </si>
  <si>
    <t>1+1</t>
  </si>
  <si>
    <t>73</t>
  </si>
  <si>
    <t>612325215</t>
  </si>
  <si>
    <t>Vápenocementová hladká omítka malých ploch přes 1 do 4 m2 na stěnách</t>
  </si>
  <si>
    <t>1928978531</t>
  </si>
  <si>
    <t>4+2+1</t>
  </si>
  <si>
    <t>74</t>
  </si>
  <si>
    <t>612325225</t>
  </si>
  <si>
    <t>Vápenocementová štuková omítka malých ploch přes 1 do 4 m2 na stěnách</t>
  </si>
  <si>
    <t>780695918</t>
  </si>
  <si>
    <t>"1.PP na zazdívky z CP" 2+2</t>
  </si>
  <si>
    <t>"1.NP na zazdívky z CP" 2</t>
  </si>
  <si>
    <t>75</t>
  </si>
  <si>
    <t>612325301</t>
  </si>
  <si>
    <t>Vápenocementová hladká omítka ostění nebo nadpraží</t>
  </si>
  <si>
    <t>1185113179</t>
  </si>
  <si>
    <t>"1.PP - m.č. 1S20</t>
  </si>
  <si>
    <t>0,28*4*2,25+0,26*6*2,25+0,50*2,25+4,00*0,25*2+3,50*0,25*2*2</t>
  </si>
  <si>
    <t>(3,44+2,25*2)*0,80</t>
  </si>
  <si>
    <t>(3,00+2,25*2)*0,80*2</t>
  </si>
  <si>
    <t>(3,00+2*2,25)*0,66*3 +2,25*0,16*2*3</t>
  </si>
  <si>
    <t>76</t>
  </si>
  <si>
    <t>612325302</t>
  </si>
  <si>
    <t>Vápenocementová štuková omítka ostění nebo nadpraží</t>
  </si>
  <si>
    <t>-410778250</t>
  </si>
  <si>
    <t>"1.NP</t>
  </si>
  <si>
    <t>2,60*2,56-2,00*2,32 +(2,00+2*2,32)*0,12</t>
  </si>
  <si>
    <t>(2,60-0,15)*2,56-2,00*2,32 +(2,00+2*2,32)*0,12</t>
  </si>
  <si>
    <t>(1,20+2*2,32)*(0,62-0,15+0,05)</t>
  </si>
  <si>
    <t>1,50*0,15*2+2,40*0,16*2+(1,10+2*2,10)*(0,31+0,05)</t>
  </si>
  <si>
    <t>(1,20+2*2,32)*(0,20+0,05)*2</t>
  </si>
  <si>
    <t>77</t>
  </si>
  <si>
    <t>612325412</t>
  </si>
  <si>
    <t>Oprava vápenocementové omítky vnitřních ploch hladké, tloušťky do 20 mm stěn, v rozsahu opravované plochy přes 10 do 30%</t>
  </si>
  <si>
    <t>-90892646</t>
  </si>
  <si>
    <t>"1.PP stěny - odk. 5 do 15% ( původní povrhy )</t>
  </si>
  <si>
    <t>(8,86+10,36)*3,10-1,42*1,45*3+(1,42+2*1,45)*0,70*3</t>
  </si>
  <si>
    <t>(8,895*2)*3,10-1,42*1,45*3-2,00*2,02+(1,42+2*1,45)*0,70*3+(2,00+2*2,02)*0,65</t>
  </si>
  <si>
    <t>(2,845*2+5,48)*3,10-1,42*1,45+(1,42+2*1,45)*0,70</t>
  </si>
  <si>
    <t>"1.PP stěny - odk. 6 do 15% ( původní povrhy )</t>
  </si>
  <si>
    <t>(3,97+6,97)*2*3,03-0,74*1,37*3-3,35*2,42+(0,74+2*1,37)*0,35*3+(3,35+2*2,42)*0,35</t>
  </si>
  <si>
    <t>(2,69+3,00)*2*3,03-1,50*2,03+(1,50+2*2,03)*0,20+7,10*0,45</t>
  </si>
  <si>
    <t xml:space="preserve">"odpočet cementové opravy do v. 1,40m" </t>
  </si>
  <si>
    <t>-43,669</t>
  </si>
  <si>
    <t>78</t>
  </si>
  <si>
    <t>612325417</t>
  </si>
  <si>
    <t>Oprava vápenocementové omítky vnitřních ploch hladké, tloušťky do 20 mm, s celoplošným přeštukováním, tloušťky štuku 3 mm stěn, v rozsahu opravované plochy přes 10 do 30%</t>
  </si>
  <si>
    <t>-855750345</t>
  </si>
  <si>
    <t>"1.PP stěny - odk. 1 do 15% ( původní povrhy )</t>
  </si>
  <si>
    <t>"1.NP stěny  do 15% - odk. 1 ( původní povrhy )</t>
  </si>
  <si>
    <t>79</t>
  </si>
  <si>
    <t>612335412</t>
  </si>
  <si>
    <t>Oprava vnitřní cementové hladké omítky stěn v rozsahu plochy přes 10 do 30 %</t>
  </si>
  <si>
    <t>-1038068125</t>
  </si>
  <si>
    <t>"1.PP stěny - odk. 6 do 15% ( původní povrhy do výšky 1,40m )</t>
  </si>
  <si>
    <t>(3,97+6,97)*2*1,40-0,74*0,17*3-3,35*1,40+(0,74+2*0,17)*0,35*3+(2*1,40)*0,35</t>
  </si>
  <si>
    <t>(2,69+3,00)*2*1,40-1,50*1,40+(2*1,40)*0,20+3,55*0,45</t>
  </si>
  <si>
    <t>80</t>
  </si>
  <si>
    <t>612345213</t>
  </si>
  <si>
    <t>Sádrová hladká omítka malých ploch přes 0,25 do 1 m2 na stěnách</t>
  </si>
  <si>
    <t>-1896873944</t>
  </si>
  <si>
    <t>"1.PP na zazdívky z porobetonu" 1</t>
  </si>
  <si>
    <t>"1.NP na zazdívky z porobetonu" 1+1</t>
  </si>
  <si>
    <t>81</t>
  </si>
  <si>
    <t>612345215</t>
  </si>
  <si>
    <t>Sádrová hladká omítka malých ploch přes 1 do 4 m2 na stěnách</t>
  </si>
  <si>
    <t>-743565371</t>
  </si>
  <si>
    <t xml:space="preserve">"1.PP na zazdívky z porobetonu" </t>
  </si>
  <si>
    <t>2+2+1</t>
  </si>
  <si>
    <t xml:space="preserve">"1.NP na zazdívky z porobetonu" </t>
  </si>
  <si>
    <t>2+1</t>
  </si>
  <si>
    <t>82</t>
  </si>
  <si>
    <t>619991001</t>
  </si>
  <si>
    <t>Zakrytí podlah fólií přilepenou lepící páskou</t>
  </si>
  <si>
    <t>1439094970</t>
  </si>
  <si>
    <t>83</t>
  </si>
  <si>
    <t>619991011</t>
  </si>
  <si>
    <t>Obalení konstrukcí a prvků fólií přilepenou lepící páskou</t>
  </si>
  <si>
    <t>1164689864</t>
  </si>
  <si>
    <t>"1.PP - mimo m.č. 1S10</t>
  </si>
  <si>
    <t>1,42*1,45*9 +1,42*1,86*4 +1,00*2,20+0,58*1,30*2+0,40*1,30</t>
  </si>
  <si>
    <t>1,40*1,34+3,00*2,25*3+0,70*1,97-3,35*2,42</t>
  </si>
  <si>
    <t>0,74*1,37*3+1,50*2,03+1,80*2,02+1,42*1,45+1,26*2,32</t>
  </si>
  <si>
    <t>"1.NP - dotčená část"</t>
  </si>
  <si>
    <t xml:space="preserve">1,94*1,74*4+0,90*1,43*2+1,75*1,43 </t>
  </si>
  <si>
    <t>84</t>
  </si>
  <si>
    <t>621142001</t>
  </si>
  <si>
    <t>Potažení vnějších podhledů sklovláknitým pletivem vtlačeným do tenkovrstvé hmoty</t>
  </si>
  <si>
    <t>933587989</t>
  </si>
  <si>
    <t>"1.PP - u zateplení stropů ETICS ( m.č. 1S21 průvlak)</t>
  </si>
  <si>
    <t>2,75*(0,80+0,54*2)</t>
  </si>
  <si>
    <t>85</t>
  </si>
  <si>
    <t>621151031</t>
  </si>
  <si>
    <t>Penetrační silikonový nátěr vnějších pastovitých tenkovrstvých omítek podhledů</t>
  </si>
  <si>
    <t>1454329641</t>
  </si>
  <si>
    <t>"přípočet průvlaku</t>
  </si>
  <si>
    <t>86</t>
  </si>
  <si>
    <t>621211041</t>
  </si>
  <si>
    <t>Montáž kontaktního zateplení vnějších podhledů lepením a mechanickým kotvením polystyrénových desek do betonu nebo zdiva tl přes 160 do 200 mm</t>
  </si>
  <si>
    <t>2061211925</t>
  </si>
  <si>
    <t>87</t>
  </si>
  <si>
    <t>28376046</t>
  </si>
  <si>
    <t>deska EPS grafitová fasádní λ=0,032 tl 180mm</t>
  </si>
  <si>
    <t>798780450</t>
  </si>
  <si>
    <t>45,385*1,05 'Přepočtené koeficientem množství</t>
  </si>
  <si>
    <t>88</t>
  </si>
  <si>
    <t>621211043</t>
  </si>
  <si>
    <t>Montáž kontaktního zateplení vnějších podhledů lepením a mechanickým kotvením polystyrénových desek do dřeva přes 160 do 200 mm</t>
  </si>
  <si>
    <t>571335181</t>
  </si>
  <si>
    <t>"m.č. 1S24"   1,40</t>
  </si>
  <si>
    <t>89</t>
  </si>
  <si>
    <t>28376044</t>
  </si>
  <si>
    <t>deska EPS grafitová fasádní λ=0,032 tl 160mm</t>
  </si>
  <si>
    <t>1814012941</t>
  </si>
  <si>
    <t>1,4*1,05 'Přepočtené koeficientem množství</t>
  </si>
  <si>
    <t>90</t>
  </si>
  <si>
    <t>621221011</t>
  </si>
  <si>
    <t>Montáž kontaktního zateplení vnějších podhledů lepením a mechanickým kotvením desek z minerální vlny s podélnou orientací do betonu a zdiva tl přes 40 do 80 mm</t>
  </si>
  <si>
    <t>2107793333</t>
  </si>
  <si>
    <t>91</t>
  </si>
  <si>
    <t>631515D1</t>
  </si>
  <si>
    <t>deska tepelně izolační minerální kontaktních fasád kolmé vlákno λ=0,045 tl 80mm</t>
  </si>
  <si>
    <t>1855532253</t>
  </si>
  <si>
    <t>239,551*1,05 'Přepočtené koeficientem množství</t>
  </si>
  <si>
    <t>92</t>
  </si>
  <si>
    <t>621251101</t>
  </si>
  <si>
    <t>Příplatek k cenám kontaktního zateplení podhledů za zápustnou montáž a použití tepelněizolačních zátek z polystyrenu</t>
  </si>
  <si>
    <t>2048841221</t>
  </si>
  <si>
    <t>93</t>
  </si>
  <si>
    <t>621251105</t>
  </si>
  <si>
    <t>Příplatek k cenám kontaktního zateplení podhledů za zápustnou montáž a použití tepelněizolačních zátek z minerální vlny</t>
  </si>
  <si>
    <t>1770696126</t>
  </si>
  <si>
    <t>94</t>
  </si>
  <si>
    <t>621531022</t>
  </si>
  <si>
    <t>Tenkovrstvá silikonová zrnitá omítka zrnitost 2,0 mm vnějších podhledů</t>
  </si>
  <si>
    <t>508432933</t>
  </si>
  <si>
    <t>95</t>
  </si>
  <si>
    <t>622131121</t>
  </si>
  <si>
    <t>Penetrační nátěr vnějších stěn nanášený ručně</t>
  </si>
  <si>
    <t>-373475067</t>
  </si>
  <si>
    <t>"1.PP m.č. 1S21 - odk. 7</t>
  </si>
  <si>
    <t>(5,81+2,69)*2*2,94-2,75*2,40+(2,75+2,40*2)*0,80</t>
  </si>
  <si>
    <t xml:space="preserve">((4,75+8,00)*2-3,14)*2,93 </t>
  </si>
  <si>
    <t>-0,70*1,97-2,75*2,40</t>
  </si>
  <si>
    <t>"u střešních světlíků - skladba S/6</t>
  </si>
  <si>
    <t>(1,91+6,70)*2*(0,35+0,64)/2 *3</t>
  </si>
  <si>
    <t>(4,205+0,06*2+1,86)*2*(0,30+0,55)/2</t>
  </si>
  <si>
    <t>96</t>
  </si>
  <si>
    <t>622142001</t>
  </si>
  <si>
    <t>Potažení vnějších stěn sklovláknitým pletivem vtlačeným do tenkovrstvé hmoty</t>
  </si>
  <si>
    <t>-916963208</t>
  </si>
  <si>
    <t>97</t>
  </si>
  <si>
    <t>622143003</t>
  </si>
  <si>
    <t>Montáž omítkových plastových nebo pozinkovaných rohových profilů s tkaninou</t>
  </si>
  <si>
    <t>-690036981</t>
  </si>
  <si>
    <t>(2,75+2,94*2)*2+2,93*2+2,93*2+3,14</t>
  </si>
  <si>
    <t>14,61*2 +4,81*2*8*2</t>
  </si>
  <si>
    <t>(0,35*2+0,64*2) *3</t>
  </si>
  <si>
    <t>0,30*2+0,55*2</t>
  </si>
  <si>
    <t>98</t>
  </si>
  <si>
    <t>63127464</t>
  </si>
  <si>
    <t>profil rohový Al 15x15mm s výztužnou tkaninou š 100mm pro ETICS</t>
  </si>
  <si>
    <t>1174283760</t>
  </si>
  <si>
    <t>222,9*1,05 'Přepočtené koeficientem množství</t>
  </si>
  <si>
    <t>99</t>
  </si>
  <si>
    <t>622143004</t>
  </si>
  <si>
    <t>Montáž omítkových samolepících začišťovacích profilů pro spojení s okenním rámem</t>
  </si>
  <si>
    <t>436116764</t>
  </si>
  <si>
    <t>0,87+2*2,05</t>
  </si>
  <si>
    <t>100</t>
  </si>
  <si>
    <t>59051476</t>
  </si>
  <si>
    <t>profil začišťovací PVC 9mm s výztužnou tkaninou pro ostění ETICS</t>
  </si>
  <si>
    <t>2046781084</t>
  </si>
  <si>
    <t>4,97*1,05 'Přepočtené koeficientem množství</t>
  </si>
  <si>
    <t>101</t>
  </si>
  <si>
    <t>622151001</t>
  </si>
  <si>
    <t>Penetrační akrylátový nátěr vnějších pastovitých tenkovrstvých omítek stěn</t>
  </si>
  <si>
    <t>-1221393106</t>
  </si>
  <si>
    <t>"1.PP m.č. 1S21 - odk. 7 ( soklová část v. cca 850mm )</t>
  </si>
  <si>
    <t>(5,81+2,69)*2*0,85-2,75*0,85+0,80*0,85*2</t>
  </si>
  <si>
    <t>((4,75+8,00)*2-3,14-0,70-2,75)*0,85</t>
  </si>
  <si>
    <t>"doplnění soklu - v.č. D.1.1-116 odk. 2</t>
  </si>
  <si>
    <t>1,40*0,55 + 0,66*0,55*2*3</t>
  </si>
  <si>
    <t>102</t>
  </si>
  <si>
    <t>622151031</t>
  </si>
  <si>
    <t>Penetrační silikonový nátěr vnějších pastovitých tenkovrstvých omítek stěn</t>
  </si>
  <si>
    <t>649440515</t>
  </si>
  <si>
    <t>"odečet plochy soklové omítky</t>
  </si>
  <si>
    <t>-29,547</t>
  </si>
  <si>
    <t>"celoplošná úprava fasády nad soklem - v.č. D.1.1-116 (odk. 3)</t>
  </si>
  <si>
    <t>15,76*7,50+(16,22-15,76)*0,60</t>
  </si>
  <si>
    <t>7,46*(7,50+0,60)</t>
  </si>
  <si>
    <t>"u vrat F/1</t>
  </si>
  <si>
    <t xml:space="preserve">-3,00*(2,25-0,55)*3 </t>
  </si>
  <si>
    <t>(3,00+2*(2,25-0,55))*0,66*3</t>
  </si>
  <si>
    <t>"ostatní otvory a ostění</t>
  </si>
  <si>
    <t>-1,94*1,74*3 +(1,94+2*1,74)*0,25*3</t>
  </si>
  <si>
    <t>-1,44*0,60 +(1,40+2*0,60)*0,25</t>
  </si>
  <si>
    <t>103</t>
  </si>
  <si>
    <t>622211013</t>
  </si>
  <si>
    <t>Montáž kontaktního zateplení vnějších stěn lepením a mechanickým kotvením polystyrénových desek do dřeva tl přes 40 do 80 mm</t>
  </si>
  <si>
    <t>111839030</t>
  </si>
  <si>
    <t>104</t>
  </si>
  <si>
    <t>28376034</t>
  </si>
  <si>
    <t>deska EPS grafitová fasádní λ=0,032 tl 60mm</t>
  </si>
  <si>
    <t>426013680</t>
  </si>
  <si>
    <t>30,829*1,05 'Přepočtené koeficientem množství</t>
  </si>
  <si>
    <t>105</t>
  </si>
  <si>
    <t>622215124</t>
  </si>
  <si>
    <t>Oprava kontaktního zateplení stěn z polystyrenových desek tl přes 80 do 120 mm pl přes 0,5 do 1,0 m2</t>
  </si>
  <si>
    <t>-674532719</t>
  </si>
  <si>
    <t>"pohledy - odk. 2" 1</t>
  </si>
  <si>
    <t>106</t>
  </si>
  <si>
    <t>622215132</t>
  </si>
  <si>
    <t>Oprava kontaktního zateplení stěn z polystyrenových desek tl přes 120 do 160 mm pl přes 0,1 do 0,25 m2</t>
  </si>
  <si>
    <t>-1695715197</t>
  </si>
  <si>
    <t>"pohledy - odk. 1" 3</t>
  </si>
  <si>
    <t>107</t>
  </si>
  <si>
    <t>622215133</t>
  </si>
  <si>
    <t>Oprava kontaktního zateplení stěn z polystyrenových desek tl přes 120 do 160 mm pl přes 0,25 do 0,5 m2</t>
  </si>
  <si>
    <t>-154406002</t>
  </si>
  <si>
    <t>"pohledy - odk. 1" 2</t>
  </si>
  <si>
    <t>108</t>
  </si>
  <si>
    <t>622215134</t>
  </si>
  <si>
    <t>Oprava kontaktního zateplení stěn z polystyrenových desek tl přes 120 do 160 mm pl přes 0,5 do 1,0 m2</t>
  </si>
  <si>
    <t>694836914</t>
  </si>
  <si>
    <t>"pohledy - odk. 1" 1+3</t>
  </si>
  <si>
    <t>"dopočet ostatních - původních dveří a okna ( přes 1m2 )</t>
  </si>
  <si>
    <t>3+2</t>
  </si>
  <si>
    <t>"střecha - po odstranění světlíku ( řez C-C _ přes 1m2 )</t>
  </si>
  <si>
    <t>1+2</t>
  </si>
  <si>
    <t>109</t>
  </si>
  <si>
    <t>622251101</t>
  </si>
  <si>
    <t>Příplatek k cenám kontaktního zateplení vnějších stěn za zápustnou montáž a použití tepelněizolačních zátek z polystyrenu</t>
  </si>
  <si>
    <t>-913433</t>
  </si>
  <si>
    <t>110</t>
  </si>
  <si>
    <t>6222512R7</t>
  </si>
  <si>
    <t>Příplatek k cenám kontaktního zateplení za použití armovací hmoty stěrkování - miner.tmel s volnými uhlíkovými vlákny jako rozptýlenou výztuží, prodyšnost pro vodní páry μ&lt;=60, odolnost alespoň 20J</t>
  </si>
  <si>
    <t>-1454575944</t>
  </si>
  <si>
    <t>"dle skladeb a TZ !</t>
  </si>
  <si>
    <t>1,00+0,25*3+0,50*2+1,00*12</t>
  </si>
  <si>
    <t>45,385+1,40+239,551</t>
  </si>
  <si>
    <t>111</t>
  </si>
  <si>
    <t>622511112</t>
  </si>
  <si>
    <t>Tenkovrstvá akrylátová mozaiková střednězrnná omítka vnějších stěn</t>
  </si>
  <si>
    <t>-1924389714</t>
  </si>
  <si>
    <t>112</t>
  </si>
  <si>
    <t>622531022</t>
  </si>
  <si>
    <t>Tenkovrstvá silikonová zrnitá omítka zrnitost 2,0 mm vnějších stěn</t>
  </si>
  <si>
    <t>-777475667</t>
  </si>
  <si>
    <t>113</t>
  </si>
  <si>
    <t>624635251</t>
  </si>
  <si>
    <t>Silikonový penetrační nátěr spáry průřezu do 200 mm2</t>
  </si>
  <si>
    <t>-331310114</t>
  </si>
  <si>
    <t>"K/02"  6,50*2</t>
  </si>
  <si>
    <t>"K/03"  12,40*2</t>
  </si>
  <si>
    <t>"K/04"  53,40*2</t>
  </si>
  <si>
    <t>"K/05"  44,00*2</t>
  </si>
  <si>
    <t>114</t>
  </si>
  <si>
    <t>624635351</t>
  </si>
  <si>
    <t>Tmelení silikonovým tmelem spáry průřezu do 200 mm2</t>
  </si>
  <si>
    <t>1394172025</t>
  </si>
  <si>
    <t>115</t>
  </si>
  <si>
    <t>629991001</t>
  </si>
  <si>
    <t>Zakrytí podélných ploch fólií volně položenou</t>
  </si>
  <si>
    <t>1464869697</t>
  </si>
  <si>
    <t>116</t>
  </si>
  <si>
    <t>629991011</t>
  </si>
  <si>
    <t>Zakrytí výplní otvorů a svislých ploch fólií přilepenou lepící páskou</t>
  </si>
  <si>
    <t>2086780842</t>
  </si>
  <si>
    <t>3,35*2,42+0,70*1,97+3,00*2,25*3+1,40*1,34</t>
  </si>
  <si>
    <t>1,94*1,74*3</t>
  </si>
  <si>
    <t>117</t>
  </si>
  <si>
    <t>629995101</t>
  </si>
  <si>
    <t>Očištění vnějších ploch tlakovou vodou</t>
  </si>
  <si>
    <t>995195265</t>
  </si>
  <si>
    <t>-3,00*(2,25-0,55)*3 -1,32*2,61-1,48*1,34</t>
  </si>
  <si>
    <t>-1,44*0,60*2-0,60*0,60 +(1,40+2*0,60)*0,25</t>
  </si>
  <si>
    <t>118</t>
  </si>
  <si>
    <t>631311116</t>
  </si>
  <si>
    <t>Mazanina tl přes 50 do 80 mm z betonu prostého bez zvýšených nároků na prostředí tř. C 25/30</t>
  </si>
  <si>
    <t>-2098881488</t>
  </si>
  <si>
    <t>"1.PP - skladba P1/6</t>
  </si>
  <si>
    <t>(2,80+3,20+1,70+2,60+4,80+3,90+2,00+2,60)*0,065</t>
  </si>
  <si>
    <t>119</t>
  </si>
  <si>
    <t>631311124</t>
  </si>
  <si>
    <t>Mazanina tl přes 80 do 120 mm z betonu prostého bez zvýšených nároků na prostředí tř. C 16/20</t>
  </si>
  <si>
    <t>-1809805266</t>
  </si>
  <si>
    <t>"1.PP - skladba P1/6 ( podkladní beton )</t>
  </si>
  <si>
    <t>((1,98+0,15+0,16+3,08+1,00)*2,66+0,75*0,30*2+4,13*2,00)*0,10</t>
  </si>
  <si>
    <t>"přípočet pod příčkou - viz řez</t>
  </si>
  <si>
    <t>(1,66+0,10+0,90)*0,50*0,15</t>
  </si>
  <si>
    <t>"1.PP - skladba P1/7 dtto</t>
  </si>
  <si>
    <t>(14,61*10,04-0,90*0,90*3-0,50*0,50*2+3,44*0,80+3,00*0,80*2)*0,12</t>
  </si>
  <si>
    <t>"1.PP - skladba P1/10 ( m.č. 1S22) " 29,00*0,12</t>
  </si>
  <si>
    <t>120</t>
  </si>
  <si>
    <t>631311134</t>
  </si>
  <si>
    <t>Mazanina tl přes 120 do 240 mm z betonu prostého bez zvýšených nároků na prostředí tř. C 16/20</t>
  </si>
  <si>
    <t>1560276236</t>
  </si>
  <si>
    <t>"podkladní beton záchytn. jímek - 1.PP</t>
  </si>
  <si>
    <t>1,10*1,10*0,15* 4</t>
  </si>
  <si>
    <t>121</t>
  </si>
  <si>
    <t>631319171</t>
  </si>
  <si>
    <t>Příplatek k mazanině tl přes 50 do 80 mm za stržení povrchu spodní vrstvy před vložením výztuže</t>
  </si>
  <si>
    <t>-1437299551</t>
  </si>
  <si>
    <t>122</t>
  </si>
  <si>
    <t>631319173</t>
  </si>
  <si>
    <t>Příplatek k mazanině tl přes 80 do 120 mm za stržení povrchu spodní vrstvy před vložením výztuže</t>
  </si>
  <si>
    <t>2112251628</t>
  </si>
  <si>
    <t>123</t>
  </si>
  <si>
    <t>631351101</t>
  </si>
  <si>
    <t>Zřízení bednění rýh a hran v podlahách</t>
  </si>
  <si>
    <t>-1498397349</t>
  </si>
  <si>
    <t>1,10*4*0,15* 4</t>
  </si>
  <si>
    <t>"1.PP - podlahy cca" 5,00</t>
  </si>
  <si>
    <t>124</t>
  </si>
  <si>
    <t>631351102</t>
  </si>
  <si>
    <t>Odstranění bednění rýh a hran v podlahách</t>
  </si>
  <si>
    <t>-124370526</t>
  </si>
  <si>
    <t>125</t>
  </si>
  <si>
    <t>631362021</t>
  </si>
  <si>
    <t>Výztuž mazanin svařovanými sítěmi Kari</t>
  </si>
  <si>
    <t>1538516892</t>
  </si>
  <si>
    <t>1,10*1,10*1,15*4,335/1000* 4</t>
  </si>
  <si>
    <t>"síť 6/100/100mm - podkladní beton</t>
  </si>
  <si>
    <t>((1,98+0,15+0,16+3,08+1,00)*2,66+0,75*0,30*2+4,13*2,00)*1,15*4,335/1000</t>
  </si>
  <si>
    <t>"síť 5/100/100mm - vrchní beton</t>
  </si>
  <si>
    <t>(2,80+3,20+1,70+2,60+4,80+3,90+2,00+2,60)*1,15*3,113/1000</t>
  </si>
  <si>
    <t>"1.PP - skladba P1/7 - síť 8/150/150mm</t>
  </si>
  <si>
    <t>(14,61*10,04-0,90*0,90*3-0,50*0,50*2+3,44*0,80+3,00*0,80*2)*1,15*5,267/1000</t>
  </si>
  <si>
    <t>"1.PP - skladba P1/7 - síť 6/100/100mm ( ve vrchním betonu )</t>
  </si>
  <si>
    <t>154,236*1,15*4,335/1000</t>
  </si>
  <si>
    <t xml:space="preserve">"1.PP - skladba P1/8 - síť 6/100/100mm </t>
  </si>
  <si>
    <t>33,39*1,15*4,335/1000</t>
  </si>
  <si>
    <t>"1.PP - skladba P1/10 ( m.č. 1S22) - síť 8/150/150mm</t>
  </si>
  <si>
    <t>29,00*1,15*5,267/1000</t>
  </si>
  <si>
    <t>"dtto - skladba P1/10 - síť 6/100/100mm ( ve vrchním betonu )</t>
  </si>
  <si>
    <t>29,00*1,15*4,335/1000</t>
  </si>
  <si>
    <t>126</t>
  </si>
  <si>
    <t>6324512R1</t>
  </si>
  <si>
    <t>Potěr cementový samonivelační litý C25 tl přes 10 do 20 mm</t>
  </si>
  <si>
    <t>714477480</t>
  </si>
  <si>
    <t xml:space="preserve">"1.PP - skladba P1/9 </t>
  </si>
  <si>
    <t>5,81*2,69+2,75*0,80+6,00*4,75+3,14*0,50</t>
  </si>
  <si>
    <t>127</t>
  </si>
  <si>
    <t>632451233</t>
  </si>
  <si>
    <t>Potěr cementový samonivelační litý C25 tl přes 40 do 45 mm</t>
  </si>
  <si>
    <t>1453147879</t>
  </si>
  <si>
    <t>"1.PP - skladba P1/4 ( vyrovnání podkladu v tl. 5-80mm !)</t>
  </si>
  <si>
    <t>49,90+15,60</t>
  </si>
  <si>
    <t>128</t>
  </si>
  <si>
    <t>632451234</t>
  </si>
  <si>
    <t>Potěr cementový samonivelační litý C25 tl přes 45 do 50 mm</t>
  </si>
  <si>
    <t>-299694452</t>
  </si>
  <si>
    <t>"1.PP - skladba P1/7 (vrchní beton tl. 70-130mm s vnitřním spádem)</t>
  </si>
  <si>
    <t>154,236</t>
  </si>
  <si>
    <t>"1.PP - skladba P1/8 (vrchní beton tl. 90-190mm)</t>
  </si>
  <si>
    <t>(1,115+2,00+13,58)*2,00</t>
  </si>
  <si>
    <t>"1.PP - skladba P1/10 ( m.č. 1S22) " 29,00</t>
  </si>
  <si>
    <t>129</t>
  </si>
  <si>
    <t>632451292</t>
  </si>
  <si>
    <t>Příplatek k cementovému samonivelačnímu litému potěru C25 ZKD 5 mm tl přes 50 mm</t>
  </si>
  <si>
    <t>985764003</t>
  </si>
  <si>
    <t xml:space="preserve">"výpočet průměrné tl. </t>
  </si>
  <si>
    <t xml:space="preserve">"0,07+(0,13-0,07)/3*2 to je 110mm ! </t>
  </si>
  <si>
    <t>"(110-50)/5 to je 12x příplatek</t>
  </si>
  <si>
    <t>154,236*12</t>
  </si>
  <si>
    <t>"(0,09+0,19)/2 to je 140mm !</t>
  </si>
  <si>
    <t>"(140-50)/5 to je 18x příplatek</t>
  </si>
  <si>
    <t>33,39*18</t>
  </si>
  <si>
    <t>"1.PP - skladba P1/10 ( m.č. 1S22) tl. 70mm to je 4x příplatek !</t>
  </si>
  <si>
    <t>29,00*4</t>
  </si>
  <si>
    <t>130</t>
  </si>
  <si>
    <t>632451431</t>
  </si>
  <si>
    <t>Doplnění cementového potěru hlazeného pl do 1 m2 tl přes 20 do 30 mm</t>
  </si>
  <si>
    <t>-1763291794</t>
  </si>
  <si>
    <t>" u zhlaví překladů - viz TZ Statiky</t>
  </si>
  <si>
    <t>"1.PP</t>
  </si>
  <si>
    <t>0,48*0,20*2 + 0,275*0,80*2 + 0,30*0,165*2</t>
  </si>
  <si>
    <t>0,20*0,32*2+0,20*0,18*2</t>
  </si>
  <si>
    <t>0,20*0,62*2+0,20*0,46*2</t>
  </si>
  <si>
    <t>0,20*0,30*2</t>
  </si>
  <si>
    <t>131</t>
  </si>
  <si>
    <t>632451441</t>
  </si>
  <si>
    <t>Doplnění cementového potěru hlazeného pl do 1 m2 tl přes 30 do 40 mm</t>
  </si>
  <si>
    <t>-1794829609</t>
  </si>
  <si>
    <t>"1.NP - prahy ze strany chodby</t>
  </si>
  <si>
    <t>1,20*0,20+2,00*0,12+2,00*0,20+1,20*0,47</t>
  </si>
  <si>
    <t>"dtto z druhé strany</t>
  </si>
  <si>
    <t>1,20*0,20+2,00*0,12+2,00*0,20</t>
  </si>
  <si>
    <t>132</t>
  </si>
  <si>
    <t>632452441</t>
  </si>
  <si>
    <t>Doplnění cementového potěru hlazeného pl přes 1 do 4 m2 tl přes 30 do 40 mm</t>
  </si>
  <si>
    <t>485634103</t>
  </si>
  <si>
    <t>"strop I - v.č. D.1.1-112 " 1,25*0,85</t>
  </si>
  <si>
    <t>133</t>
  </si>
  <si>
    <t>63245144R</t>
  </si>
  <si>
    <t>Doplnění cementového potěru hlazeného pl do 1 m2 tl přes 40 do 50 mm</t>
  </si>
  <si>
    <t>-1774032086</t>
  </si>
  <si>
    <t>0,20*0,51*2*3</t>
  </si>
  <si>
    <t>134</t>
  </si>
  <si>
    <t>632481213</t>
  </si>
  <si>
    <t>Separační vrstva z PE fólie</t>
  </si>
  <si>
    <t>1566023565</t>
  </si>
  <si>
    <t>2,80+3,20+1,70+2,60+4,80+3,90+2,00+2,60</t>
  </si>
  <si>
    <t xml:space="preserve">"1.PP - skladba P1/7 </t>
  </si>
  <si>
    <t>14,61*10,04+3,44*0,80+3,00*0,80*2</t>
  </si>
  <si>
    <t>135</t>
  </si>
  <si>
    <t>632902211</t>
  </si>
  <si>
    <t>Příprava zatvrdlého povrchu betonových mazanin pro cementový potěr cementovým mlékem s přísadou</t>
  </si>
  <si>
    <t>-1271413370</t>
  </si>
  <si>
    <t>"1.PP - skladba P1/4</t>
  </si>
  <si>
    <t>136</t>
  </si>
  <si>
    <t>634111113</t>
  </si>
  <si>
    <t>Obvodová dilatace pružnou těsnicí páskou mezi stěnou a mazaninou nebo potěrem v 80 mm</t>
  </si>
  <si>
    <t>-619961096</t>
  </si>
  <si>
    <t>(2,03+1,23+0,38)*2+(0,90+1,28)*2 +(1,03+1,33)*2</t>
  </si>
  <si>
    <t>(1,90+1,66)*2 +(1,90+0,90)*2</t>
  </si>
  <si>
    <t>(0,90+1,61)*2 +(1,19+0,38+1,66)*2+(2,19+0,90)*2</t>
  </si>
  <si>
    <t>(2,00+2,40)*2 +(2,00+1,28)*2</t>
  </si>
  <si>
    <t>"1.PP - skladba P1/7</t>
  </si>
  <si>
    <t>(14,61+0,80*3+10,04)*2+0,45*4*2</t>
  </si>
  <si>
    <t>"1.PP - skladba P1/8</t>
  </si>
  <si>
    <t>(1,115+2,00+13,58+2,00)*2</t>
  </si>
  <si>
    <t xml:space="preserve">"1.PP - skladba P1/10 ( m.č. 1S22) " </t>
  </si>
  <si>
    <t>(3,97+6,97+0,40)*2</t>
  </si>
  <si>
    <t>137</t>
  </si>
  <si>
    <t>635111241</t>
  </si>
  <si>
    <t>Násyp pod podlahy z hrubého kameniva 8-16 se zhutněním</t>
  </si>
  <si>
    <t>1913883829</t>
  </si>
  <si>
    <t>(1,66+0,10+0,90)*0,60*0,05</t>
  </si>
  <si>
    <t>(14,61*10,04-0,90*0,90*3-0,50*0,50*2)*0,15</t>
  </si>
  <si>
    <t>"1.PP - skladba P1/12 " 1,40+3,14*(0,87+0,65)*0,15</t>
  </si>
  <si>
    <t>138</t>
  </si>
  <si>
    <t>635111242</t>
  </si>
  <si>
    <t>Násyp pod podlahy z hrubého kameniva 0-32 se zhutněním</t>
  </si>
  <si>
    <t>-921318193</t>
  </si>
  <si>
    <t>"1.PP - skladba P1/10 ( m.č. 1S22) " 29,00*0,15</t>
  </si>
  <si>
    <t>139</t>
  </si>
  <si>
    <t>642942721</t>
  </si>
  <si>
    <t>Osazování zárubní nebo rámů dveřních kovových přes 2,5 do 4,5 m2 na montážní pěnu</t>
  </si>
  <si>
    <t>820509462</t>
  </si>
  <si>
    <t>"T/03" 1</t>
  </si>
  <si>
    <t>140</t>
  </si>
  <si>
    <t>55331748</t>
  </si>
  <si>
    <t>zárubeň dvoukřídlá ocelová pro zdění tl stěny 110-150mm rozměru 1600/1970, 2100mm</t>
  </si>
  <si>
    <t>206251572</t>
  </si>
  <si>
    <t>141</t>
  </si>
  <si>
    <t>642944121</t>
  </si>
  <si>
    <t>Osazování ocelových zárubní dodatečné pl do 2,5 m2</t>
  </si>
  <si>
    <t>-1726057983</t>
  </si>
  <si>
    <t>"T/01"   2</t>
  </si>
  <si>
    <t>"T/02"   1</t>
  </si>
  <si>
    <t>142</t>
  </si>
  <si>
    <t>642942611</t>
  </si>
  <si>
    <t>Osazování zárubní nebo rámů dveřních kovových do 2,5 m2 na montážní pěnu</t>
  </si>
  <si>
    <t>785904688</t>
  </si>
  <si>
    <t>"T/01"   8+4-2</t>
  </si>
  <si>
    <t>"T/02"   6+1-1</t>
  </si>
  <si>
    <t>143</t>
  </si>
  <si>
    <t>55331481</t>
  </si>
  <si>
    <t>zárubeň jednokřídlá ocelová pro zdění tl stěny 75-100mm rozměru 700/1970, 2100mm</t>
  </si>
  <si>
    <t>-946781169</t>
  </si>
  <si>
    <t>"T/01" 12</t>
  </si>
  <si>
    <t>144</t>
  </si>
  <si>
    <t>55331488</t>
  </si>
  <si>
    <t>zárubeň jednokřídlá ocelová pro zdění tl stěny 110-150mm rozměru 900/1970, 2100mm</t>
  </si>
  <si>
    <t>206644865</t>
  </si>
  <si>
    <t>"T/02" 7</t>
  </si>
  <si>
    <t>145</t>
  </si>
  <si>
    <t>642944221</t>
  </si>
  <si>
    <t>Osazování ocelových zárubní dodatečné pl přes 2,5 m2</t>
  </si>
  <si>
    <t>2008403436</t>
  </si>
  <si>
    <t>"T/08"   1</t>
  </si>
  <si>
    <t>146</t>
  </si>
  <si>
    <t>5533172D</t>
  </si>
  <si>
    <t>zárubeň dvoukřídlá ocelová pro dodatečnou montáž tl stěny 150mm rozměru 2000/ 2020mm</t>
  </si>
  <si>
    <t>1959030680</t>
  </si>
  <si>
    <t>147</t>
  </si>
  <si>
    <t>642945112</t>
  </si>
  <si>
    <t>Osazování protipožárních nebo protiplynových zárubní dveří dvoukřídlových přes 2,5 do 6,5 m2</t>
  </si>
  <si>
    <t>622380034</t>
  </si>
  <si>
    <t>"odk. T/07" 1</t>
  </si>
  <si>
    <t>148</t>
  </si>
  <si>
    <t>5533176D</t>
  </si>
  <si>
    <t>zárubeň dvoukřídlá ocelová pro zdění s protipožární úpravou tl stěny 110-150mm rozměru 1800/2020mm</t>
  </si>
  <si>
    <t>1348973011</t>
  </si>
  <si>
    <t>149</t>
  </si>
  <si>
    <t>642953221</t>
  </si>
  <si>
    <t>Osazování dřevěných leštěných dveřních zárubní a rámů dodatečné pl přes 2,5 m2</t>
  </si>
  <si>
    <t>1373535044</t>
  </si>
  <si>
    <t>"T/04" 1</t>
  </si>
  <si>
    <t>"T/05" 1</t>
  </si>
  <si>
    <t>"T/06" 1</t>
  </si>
  <si>
    <t>Ostatní konstrukce a práce, lešení</t>
  </si>
  <si>
    <t>150</t>
  </si>
  <si>
    <t>936174311</t>
  </si>
  <si>
    <t>Montáž stojanu na kola pro 5 kol kotevními šrouby na pevný podklad</t>
  </si>
  <si>
    <t>1111576061</t>
  </si>
  <si>
    <t>"odk. Z/4"  6</t>
  </si>
  <si>
    <t>151</t>
  </si>
  <si>
    <t>749101D1</t>
  </si>
  <si>
    <t>stojan na kola na 5 kol jednostranný, kovový pozinkovaný o velikosti 1490x365mm, s kotvením</t>
  </si>
  <si>
    <t>2109425719</t>
  </si>
  <si>
    <t>"kompl.provedení dle specifikace PD+TZ"</t>
  </si>
  <si>
    <t>"odk.Z/4 " 6</t>
  </si>
  <si>
    <t>152</t>
  </si>
  <si>
    <t>9361743R1</t>
  </si>
  <si>
    <t xml:space="preserve">Montáž stojanu na kola pro 1 kolo na stěnu kotevními šrouby </t>
  </si>
  <si>
    <t>-53091360</t>
  </si>
  <si>
    <t>"1.PP - místnost KOLA na stěnu - odk. Z/5 " 12</t>
  </si>
  <si>
    <t>153</t>
  </si>
  <si>
    <t>749101D3</t>
  </si>
  <si>
    <t>stojan na 1 kolo jednostranný - Držák na kolo na zeď VERTIKAL PRO - Šířka parkovacího místa 65mm, vel.140x500x1800mm</t>
  </si>
  <si>
    <t>-1878733180</t>
  </si>
  <si>
    <t>"odk.Z/5 " 12</t>
  </si>
  <si>
    <t>154</t>
  </si>
  <si>
    <t>9399R012</t>
  </si>
  <si>
    <t>Krytá prosklená kuřárna vel. 400 x 232,7 x 150cm, vč. osazení</t>
  </si>
  <si>
    <t>392556757</t>
  </si>
  <si>
    <t xml:space="preserve">"vně objektu" </t>
  </si>
  <si>
    <t>"odk.Z/7 " 1</t>
  </si>
  <si>
    <t>155</t>
  </si>
  <si>
    <t>941311111</t>
  </si>
  <si>
    <t>Montáž lešení řadového modulového lehkého zatížení do 200 kg/m2 š od 0,6 do 0,9 m v do 10 m</t>
  </si>
  <si>
    <t>-1697377455</t>
  </si>
  <si>
    <t>"celoplošná úprava fasády - v.č. D.1.1-116 (odk. 3)</t>
  </si>
  <si>
    <t>(15,76+0,45+0,90+7,46+0,90)*(8,56-1,80)</t>
  </si>
  <si>
    <t>"v případě zvýšené plošné potřeby lešení pro zhotovení díla, zhotovitel tuto skutečnost zohlední v jednotkové ceně nabídky !</t>
  </si>
  <si>
    <t>156</t>
  </si>
  <si>
    <t>941311211</t>
  </si>
  <si>
    <t>Příplatek k lešení řadovému modulovému lehkému š 0,9 m v přes 10 do 25 m za první a ZKD den použití</t>
  </si>
  <si>
    <t>-292892022</t>
  </si>
  <si>
    <t>"předpoklad 45 dní - bude upřesněno konkrétním dle potřeb uchazeče zhotovitele !</t>
  </si>
  <si>
    <t>"případné zvýšené časové potřeby pronájmu, zhotovitel tuto skutečnost zohlední v jednotkové ceně nabídky !</t>
  </si>
  <si>
    <t>172,177*45</t>
  </si>
  <si>
    <t>157</t>
  </si>
  <si>
    <t>941311811</t>
  </si>
  <si>
    <t>Demontáž lešení řadového modulového lehkého zatížení do 200 kg/m2 š od 0,6 do 0,9 m v do 10 m</t>
  </si>
  <si>
    <t>-2068713835</t>
  </si>
  <si>
    <t>158</t>
  </si>
  <si>
    <t>944511111</t>
  </si>
  <si>
    <t>Montáž ochranné sítě z textilie z umělých vláken</t>
  </si>
  <si>
    <t>1274339599</t>
  </si>
  <si>
    <t>(15,76+0,45+0,90+7,46+0,90*2)*8,56</t>
  </si>
  <si>
    <t>159</t>
  </si>
  <si>
    <t>944511211</t>
  </si>
  <si>
    <t>Příplatek k ochranné síti za první a ZKD den použití</t>
  </si>
  <si>
    <t>328730088</t>
  </si>
  <si>
    <t>225,727*45</t>
  </si>
  <si>
    <t>160</t>
  </si>
  <si>
    <t>944511811</t>
  </si>
  <si>
    <t>Demontáž ochranné sítě z textilie z umělých vláken</t>
  </si>
  <si>
    <t>-1062487413</t>
  </si>
  <si>
    <t>161</t>
  </si>
  <si>
    <t>949101111</t>
  </si>
  <si>
    <t>Lešení pomocné pro objekty pozemních staveb s lešeňovou podlahou v do 1,9 m zatížení do 150 kg/m2</t>
  </si>
  <si>
    <t>1188985520</t>
  </si>
  <si>
    <t>"pro omítky- 1.PP mimo m.č. 1S10</t>
  </si>
  <si>
    <t>11,00+20,40+13,80+20,40+12,20+21,60+50,70+49,90+15,60</t>
  </si>
  <si>
    <t>38,20+2,80+3,20+1,70+2,60+4,80+3,90+2,00+2,60</t>
  </si>
  <si>
    <t>188,00+52,70+29,00+8,20+1,40</t>
  </si>
  <si>
    <t>"pro zateplení "   188,00+52,70+1,40</t>
  </si>
  <si>
    <t>"pro podhledy</t>
  </si>
  <si>
    <t>"pro omítky- 1.NP ( dotčené části )</t>
  </si>
  <si>
    <t>3,00*1,20*5 +150,00+50,00+12,40+4,90+2,90+8,20+5,20+11,60</t>
  </si>
  <si>
    <t>"pro podhledy a zateplení</t>
  </si>
  <si>
    <t>4,82*2,50 +2,90+8,20+5,20+11,60 + 150,00+4,82*2,50</t>
  </si>
  <si>
    <t>162</t>
  </si>
  <si>
    <t>952902121</t>
  </si>
  <si>
    <t>Čištění budov zametení drsných podlah</t>
  </si>
  <si>
    <t>-2018903551</t>
  </si>
  <si>
    <t>"1.PP - skladba P1/3"   50,70</t>
  </si>
  <si>
    <t>"1.PP - skladba P1/2"   21,60</t>
  </si>
  <si>
    <t>"1.PP - skladba P1/1"   11,00+20,40+13,80+20,40+12,20</t>
  </si>
  <si>
    <t>163</t>
  </si>
  <si>
    <t>953941212</t>
  </si>
  <si>
    <t>Osazovaní kovových mříží v rámu nebo z jednotlivých tyčí</t>
  </si>
  <si>
    <t>-236965723</t>
  </si>
  <si>
    <t>"odk. Z/1" 4</t>
  </si>
  <si>
    <t>164</t>
  </si>
  <si>
    <t>55242328</t>
  </si>
  <si>
    <t>mříž D 400 - plochá, 600x600 4-stranný rám</t>
  </si>
  <si>
    <t>79703050</t>
  </si>
  <si>
    <t>165</t>
  </si>
  <si>
    <t>953943211</t>
  </si>
  <si>
    <t>Osazování hasicího přístroje</t>
  </si>
  <si>
    <t>-630689830</t>
  </si>
  <si>
    <t>166</t>
  </si>
  <si>
    <t>44932114</t>
  </si>
  <si>
    <t>přístroj hasicí ruční práškový PG 6 LE, s has. schopností 27A</t>
  </si>
  <si>
    <t>-961062820</t>
  </si>
  <si>
    <t>167</t>
  </si>
  <si>
    <t>9539451R3</t>
  </si>
  <si>
    <t>Kotvy mechanické M 10 dl 130 mm pro střední zatížení do betonu, ŽB nebo kamene s vyvrtáním otvoru - PLASTOVÁ ŠROUBOVÁ KOTVA HRD-HF M10x140</t>
  </si>
  <si>
    <t>587829855</t>
  </si>
  <si>
    <t>"strop I - v.č. D.1.1-112 ( kotvení )</t>
  </si>
  <si>
    <t>4*2</t>
  </si>
  <si>
    <t>168</t>
  </si>
  <si>
    <t>953946132</t>
  </si>
  <si>
    <t>Montáž atypických ocelových kcí hmotnosti přes 1 do 2,5 t z profilů hmotnosti přes 30 kg/m</t>
  </si>
  <si>
    <t>462361482</t>
  </si>
  <si>
    <t>"OK 1 - konstrukce pro VZT dle PD -  D.1.1-118/1</t>
  </si>
  <si>
    <t>"výpočet hmotnosti</t>
  </si>
  <si>
    <t>"HEB 140 " (7,75*2+7,29)*34,50</t>
  </si>
  <si>
    <t>"U 140" (0,94*11+0,80*2*5 +0,94*2*5)*16,00</t>
  </si>
  <si>
    <t>"plotny "  0,20*0,30*10*78,50</t>
  </si>
  <si>
    <t>1277,195/1000</t>
  </si>
  <si>
    <t>169</t>
  </si>
  <si>
    <t>953946121</t>
  </si>
  <si>
    <t>Montáž atypických ocelových kcí hmotnosti přes 0,5 do 1 t z profilů hmotnosti přes 13 do 30 kg/m</t>
  </si>
  <si>
    <t>957604352</t>
  </si>
  <si>
    <t>"OK 2 - konstrukce pro VZT dle PD -  D.1.1-118/2</t>
  </si>
  <si>
    <t>"HEB 100"  (0,95*2+0,60*2)*2*20,40</t>
  </si>
  <si>
    <t xml:space="preserve">         0,99*4*20,40</t>
  </si>
  <si>
    <t>207,264/1000</t>
  </si>
  <si>
    <t>170</t>
  </si>
  <si>
    <t>55391R_18</t>
  </si>
  <si>
    <t xml:space="preserve">Atypická ocelová pozinkovaná konstrukce pro VZT - dodávka, vč. dílenské přípravy a kotvení  ! </t>
  </si>
  <si>
    <t>kg</t>
  </si>
  <si>
    <t>1074712529</t>
  </si>
  <si>
    <t>"dle montáže (s prořezem)</t>
  </si>
  <si>
    <t>1277,195*1,08</t>
  </si>
  <si>
    <t>207,264*1,08</t>
  </si>
  <si>
    <t>171</t>
  </si>
  <si>
    <t>9532R001</t>
  </si>
  <si>
    <t>Výrobní dokumentace OK dodavatele zajištěná zhotovitelem pro montáž stavby, se zohledněním dodávané VZT techniky a vč.statického výpočtu - viz v.č. D.1.1-118/1 a .../2</t>
  </si>
  <si>
    <t>-1580120918</t>
  </si>
  <si>
    <t>172</t>
  </si>
  <si>
    <t>953961112</t>
  </si>
  <si>
    <t>Kotvy chemickým tmelem M 10 hl 90 mm do betonu, ŽB nebo kamene s vyvrtáním otvoru</t>
  </si>
  <si>
    <t>-876590747</t>
  </si>
  <si>
    <t>"strop II - rám z L profilu</t>
  </si>
  <si>
    <t>3*4</t>
  </si>
  <si>
    <t>173</t>
  </si>
  <si>
    <t>953965115</t>
  </si>
  <si>
    <t>Kotevní šroub pro chemické kotvy M 10 dl 130 mm</t>
  </si>
  <si>
    <t>1877829785</t>
  </si>
  <si>
    <t>174</t>
  </si>
  <si>
    <t>993111111</t>
  </si>
  <si>
    <t>Dovoz a odvoz lešení řadového do 10 km včetně naložení a složení</t>
  </si>
  <si>
    <t>1427224855</t>
  </si>
  <si>
    <t>"dle lešení "  172,177</t>
  </si>
  <si>
    <t>175</t>
  </si>
  <si>
    <t>993111119</t>
  </si>
  <si>
    <t>Příplatek k ceně dovozu a odvozu lešení řadového ZKD 10 km přes 10 km</t>
  </si>
  <si>
    <t>1917116730</t>
  </si>
  <si>
    <t>176</t>
  </si>
  <si>
    <t>952901111</t>
  </si>
  <si>
    <t>Vyčištění budov bytové a občanské výstavby při výšce podlaží do 4 m</t>
  </si>
  <si>
    <t>650624465</t>
  </si>
  <si>
    <t>"1.PP - mimo sklad 1S10</t>
  </si>
  <si>
    <t>(11,14+0,80)*10,12+15,76*(0,66+10,04+0,80)+6,89*(0,90+2,66+0,48)</t>
  </si>
  <si>
    <t>38,20+(1,115+2,00+13,58+0,15+0,10+1,28+0,10*2+2,40+5,50)*2,00</t>
  </si>
  <si>
    <t>20,40+13,80+20,40+12,20+21,60+50,70+49,90+15,60</t>
  </si>
  <si>
    <t>"1.NP - dotčená část</t>
  </si>
  <si>
    <t>10,32*(11,11+0,80) +15,66*(0,60+10,06+0,62)</t>
  </si>
  <si>
    <t>177</t>
  </si>
  <si>
    <t>953943122</t>
  </si>
  <si>
    <t>Osazování výrobků přes 1 do 5 kg/kus do betonu</t>
  </si>
  <si>
    <t>-922942474</t>
  </si>
  <si>
    <t>"u zhlaví ocelových překladů  - viz tabulky</t>
  </si>
  <si>
    <t>"1.PP " 2+2+2+2+2*2</t>
  </si>
  <si>
    <t>"1.NP"   2+2+2</t>
  </si>
  <si>
    <t>178</t>
  </si>
  <si>
    <t>55399D0X1</t>
  </si>
  <si>
    <t>Kotevní ocel.atyp.desky u překladů- dodávka</t>
  </si>
  <si>
    <t>-522675379</t>
  </si>
  <si>
    <t>"u zhlaví ocelových překladů - viz tabulky ( výpis)</t>
  </si>
  <si>
    <t>68,03+13,75</t>
  </si>
  <si>
    <t>179</t>
  </si>
  <si>
    <t>1407350358</t>
  </si>
  <si>
    <t>"viz výpis"  3316,60/1000</t>
  </si>
  <si>
    <t>180</t>
  </si>
  <si>
    <t>55391R_17</t>
  </si>
  <si>
    <t xml:space="preserve">Atypická ocelová konstrukce (rámů) - dodávka, vč.základního nátěru, dílenské přípravy a kotvení  ! </t>
  </si>
  <si>
    <t>-8761625</t>
  </si>
  <si>
    <t>"(s prořezem)</t>
  </si>
  <si>
    <t>3316,60 *1,08</t>
  </si>
  <si>
    <t>181</t>
  </si>
  <si>
    <t>2899R012</t>
  </si>
  <si>
    <t>Dílenská dokumentace OK zhotovitele</t>
  </si>
  <si>
    <t>-557154404</t>
  </si>
  <si>
    <t>"celkem"  1</t>
  </si>
  <si>
    <t>182</t>
  </si>
  <si>
    <t>9539611R4</t>
  </si>
  <si>
    <t>Kotvy chemickým tmelem M 16 hl 240 mm do betonu, ŽB nebo kamene s vyvrtáním otvoru</t>
  </si>
  <si>
    <t>1497914953</t>
  </si>
  <si>
    <t>"kotvení K1 a K2"  2*2+2*4</t>
  </si>
  <si>
    <t>183</t>
  </si>
  <si>
    <t>953965132</t>
  </si>
  <si>
    <t>Kotevní šroub pro chemické kotvy M 16 dl 260 mm</t>
  </si>
  <si>
    <t>-1505029052</t>
  </si>
  <si>
    <t>184</t>
  </si>
  <si>
    <t>3861101R5</t>
  </si>
  <si>
    <t>Demontáž odlučovače tuku s vybouráním, odvoz a likvidace, zásyp jámy v uzavřeném prostoru cca 1m3</t>
  </si>
  <si>
    <t>-2034210355</t>
  </si>
  <si>
    <t>"1.PP "   1</t>
  </si>
  <si>
    <t>185</t>
  </si>
  <si>
    <t>961044111</t>
  </si>
  <si>
    <t>Bourání základů z betonu prostého</t>
  </si>
  <si>
    <t>-2027397015</t>
  </si>
  <si>
    <t>"u přístřešku na kola</t>
  </si>
  <si>
    <t>0,60*0,60*(0,20+0,30)*3</t>
  </si>
  <si>
    <t>"1.PP - předpoklad vrchních části základů v kuchyni ( viz řezy)"</t>
  </si>
  <si>
    <t>1,50</t>
  </si>
  <si>
    <t>186</t>
  </si>
  <si>
    <t>962031132</t>
  </si>
  <si>
    <t>Bourání příček z cihel pálených na MVC tl do 100 mm</t>
  </si>
  <si>
    <t>1236901356</t>
  </si>
  <si>
    <t>1,00*2,10</t>
  </si>
  <si>
    <t>(7,16-4,91-0,21+1,09+2,88)*3,30</t>
  </si>
  <si>
    <t>2,00*3,10 -0,90*1,97</t>
  </si>
  <si>
    <t>(1,17-0,15)*(3,98+0,25)</t>
  </si>
  <si>
    <t>(3,51+0,08+1,20)*4,00 -0,90*1,97</t>
  </si>
  <si>
    <t>(1,04-0,15)*(3,98+0,25)</t>
  </si>
  <si>
    <t>4,20*4,00 -0,80*1,97</t>
  </si>
  <si>
    <t>187</t>
  </si>
  <si>
    <t>962031133</t>
  </si>
  <si>
    <t>Bourání příček z cihel pálených na MVC tl do 150 mm</t>
  </si>
  <si>
    <t>-156035536</t>
  </si>
  <si>
    <t>2,66*3,30*2</t>
  </si>
  <si>
    <t>(4,62+1,98+0,15+2,085+3,22)*3,30 -0,90*1,97*3</t>
  </si>
  <si>
    <t>(1,78+0,85*2)*3,30 -0,80*1,50</t>
  </si>
  <si>
    <t>2,00*3,10-0,90*2,20</t>
  </si>
  <si>
    <t>(1,17-0,15+1,73)*(3,98+0,25) - 1,50*0,60</t>
  </si>
  <si>
    <t>(1,04+2,35)*(3,98+0,25) -0,60*1,97</t>
  </si>
  <si>
    <t>3,51*1,80</t>
  </si>
  <si>
    <t>188</t>
  </si>
  <si>
    <t>962032231</t>
  </si>
  <si>
    <t>Bourání zdiva z cihel pálených nebo vápenopískových na MV nebo MVC přes 1 m3</t>
  </si>
  <si>
    <t>1368826287</t>
  </si>
  <si>
    <t>(3,44+0,28*2)*(2,35+0,25)*0,80</t>
  </si>
  <si>
    <t>(3,00+0,26*2)*(2,35+0,25)*0,80*2</t>
  </si>
  <si>
    <t>-1,20*2,32*0,60 - 1,12*2,25*0,48</t>
  </si>
  <si>
    <t>-1,50*2,25*0,65</t>
  </si>
  <si>
    <t>3,00*2,35*0,51*3 -0,89*1,34*0,51-1,42*1,34*0,51*2</t>
  </si>
  <si>
    <t>(3,92+0,20+2,62)*0,20*3,30 -0,90*1,97*0,20</t>
  </si>
  <si>
    <t>(0,75+0,21+4,91)*0,21*3,30 -1,25*1,97*0,21</t>
  </si>
  <si>
    <t>2,75*(2,43+0,15)*0,80 -1,07*2,09*0,80 -1,05*1,40*0,80</t>
  </si>
  <si>
    <t>3,37*(3,16+0,10)*0,50 -1,56*2,08*0,50 -0,76*0,99*0,50</t>
  </si>
  <si>
    <t>5,48*0,20*3,20 -1,00*2,00*0,20</t>
  </si>
  <si>
    <t>189</t>
  </si>
  <si>
    <t>962032641</t>
  </si>
  <si>
    <t>Bourání zdiva komínového nad střechou z cihel na MC</t>
  </si>
  <si>
    <t>-1085551113</t>
  </si>
  <si>
    <t>"střecha" 0,45*0,45*1,20*2</t>
  </si>
  <si>
    <t>190</t>
  </si>
  <si>
    <t>962081141</t>
  </si>
  <si>
    <t>Bourání příček ze skleněných tvárnic tl do 150 mm</t>
  </si>
  <si>
    <t>-1268660030</t>
  </si>
  <si>
    <t>"1.PP"  1,44*0,60</t>
  </si>
  <si>
    <t>191</t>
  </si>
  <si>
    <t>963051113</t>
  </si>
  <si>
    <t>Bourání ŽB stropů deskových tl přes 80 mm</t>
  </si>
  <si>
    <t>101664168</t>
  </si>
  <si>
    <t>"stříška nad vstupem</t>
  </si>
  <si>
    <t>1,80*1,15*0,17</t>
  </si>
  <si>
    <t>192</t>
  </si>
  <si>
    <t>965042141</t>
  </si>
  <si>
    <t>Bourání podkladů pod dlažby nebo mazanin betonových nebo z litého asfaltu tl do 100 mm pl přes 4 m2</t>
  </si>
  <si>
    <t>-1652992275</t>
  </si>
  <si>
    <t>"1.PP - u bouraných podlah - podkladní beton"</t>
  </si>
  <si>
    <t>((4,62+0,10+9,89)*10,04+3,00*0,51*3+(4,00+3,52*2)*0,80-0,45*0,42-0,40*0,40)*0,10</t>
  </si>
  <si>
    <t>(1,00+0,16+3,08+0,15+1,98)*2,66*0,10</t>
  </si>
  <si>
    <t xml:space="preserve">4,13*2,00*0,10 </t>
  </si>
  <si>
    <t>193</t>
  </si>
  <si>
    <t>965042231</t>
  </si>
  <si>
    <t>Bourání podkladů pod dlažby nebo mazanin betonových nebo z litého asfaltu tl přes 100 mm pl do 4 m2</t>
  </si>
  <si>
    <t>-981777658</t>
  </si>
  <si>
    <t>"1S19"   2,50*(0,15+0,10)</t>
  </si>
  <si>
    <t>194</t>
  </si>
  <si>
    <t>965043341</t>
  </si>
  <si>
    <t>Bourání podkladů pod dlažby betonových s potěrem nebo teracem tl do 100 mm pl přes 4 m2</t>
  </si>
  <si>
    <t>2110168116</t>
  </si>
  <si>
    <t>"1.PP - litá podlaha"</t>
  </si>
  <si>
    <t>(30,60+34,40)*0,05</t>
  </si>
  <si>
    <t>195</t>
  </si>
  <si>
    <t>-1623097283</t>
  </si>
  <si>
    <t>(15,50+30,00)*0,10 + 27,60*0,08</t>
  </si>
  <si>
    <t>4,13*2,00*0,10</t>
  </si>
  <si>
    <t>196</t>
  </si>
  <si>
    <t>965045113</t>
  </si>
  <si>
    <t>Bourání potěrů cementových nebo pískocementových tl do 50 mm pl přes 4 m2</t>
  </si>
  <si>
    <t>2135710796</t>
  </si>
  <si>
    <t>"1.PP - u bouraných podlah"</t>
  </si>
  <si>
    <t>90,00+14,00+10,20+6,70+6,40+12,70</t>
  </si>
  <si>
    <t>5,30+8,20+2,80</t>
  </si>
  <si>
    <t>4,13*2,00 +27,60</t>
  </si>
  <si>
    <t>197</t>
  </si>
  <si>
    <t>965049112</t>
  </si>
  <si>
    <t>Příplatek k bourání betonových mazanin za bourání mazanin se svařovanou sítí tl přes 100 mm</t>
  </si>
  <si>
    <t>-1631255728</t>
  </si>
  <si>
    <t>18,496+0,625</t>
  </si>
  <si>
    <t>198</t>
  </si>
  <si>
    <t>965081213</t>
  </si>
  <si>
    <t>Bourání podlah z dlaždic keramických nebo xylolitových tl do 10 mm plochy přes 1 m2</t>
  </si>
  <si>
    <t>491288276</t>
  </si>
  <si>
    <t>5,30+8,20+2,80+90,00+14,00+10,20+6,70+6,40+12,70</t>
  </si>
  <si>
    <t>150,00+30,00+11,30</t>
  </si>
  <si>
    <t>199</t>
  </si>
  <si>
    <t>965081343</t>
  </si>
  <si>
    <t>Bourání podlah z dlaždic betonových, teracových nebo čedičových tl do 40 mm plochy přes 1 m2</t>
  </si>
  <si>
    <t>-1095779974</t>
  </si>
  <si>
    <t>"1.PP - chodba"</t>
  </si>
  <si>
    <t>(12,79+13,23)*2,00</t>
  </si>
  <si>
    <t>200</t>
  </si>
  <si>
    <t>965081611</t>
  </si>
  <si>
    <t>Odsekání soklíků rovných</t>
  </si>
  <si>
    <t>-1249119350</t>
  </si>
  <si>
    <t>12,79+13,23+2,00-0,90-2,00-1,80</t>
  </si>
  <si>
    <t>(17,20+2,00)*2-0,90*2-0,90+0,25*2</t>
  </si>
  <si>
    <t>(15,20+2,00+0,60)*2-0,90-1,00*2-0,90-0,70-0,65*2-0,80+2,86+0,60</t>
  </si>
  <si>
    <t>(14,90-3,37)*2+10,06+0,30*4*2-2,10-1,20*2+0,15*2+3,59-0,90</t>
  </si>
  <si>
    <t>8,07*2+4,20+1,22+0,25*2-1,00 +4,20+2,68*2</t>
  </si>
  <si>
    <t>201</t>
  </si>
  <si>
    <t>965082933</t>
  </si>
  <si>
    <t>Odstranění násypů pod podlahami tl do 200 mm pl přes 2 m2</t>
  </si>
  <si>
    <t>-1821286337</t>
  </si>
  <si>
    <t>"1.PP - u bouraných podlah pod podkladním betonem"</t>
  </si>
  <si>
    <t>((4,62+0,10+9,89)*10,04+3,00*0,51*3+(4,00+3,52*2)*0,80-0,45*0,42-0,40*0,40)*0,16</t>
  </si>
  <si>
    <t>(1,00+0,16+3,08+0,15+1,98)*2,66*0,17 +2,66*0,60*0,20</t>
  </si>
  <si>
    <t xml:space="preserve">4,13*2,00*0,17 </t>
  </si>
  <si>
    <t>"u sociálky"   2,66*0,60*0,15</t>
  </si>
  <si>
    <t>202</t>
  </si>
  <si>
    <t>965082941</t>
  </si>
  <si>
    <t>Odstranění násypů pod podlahami tl přes 200 mm</t>
  </si>
  <si>
    <t>1009538223</t>
  </si>
  <si>
    <t>"1.PP - 1S21"</t>
  </si>
  <si>
    <t>27,60*0,36</t>
  </si>
  <si>
    <t>203</t>
  </si>
  <si>
    <t>966080101</t>
  </si>
  <si>
    <t>Bourání kontaktního zateplení z polystyrenových desek tl do 60 mm</t>
  </si>
  <si>
    <t>-656982081</t>
  </si>
  <si>
    <t>"1.PP"  1,40*(2,25+0,15)+3,95*2,25</t>
  </si>
  <si>
    <t>204</t>
  </si>
  <si>
    <t>966080105</t>
  </si>
  <si>
    <t>Bourání kontaktního zateplení z polystyrenových desek tl přes 120 do 180 mm</t>
  </si>
  <si>
    <t>1961482226</t>
  </si>
  <si>
    <t>3,00*2,25*3 - 1,42*1,34*2 -0,89*1,34</t>
  </si>
  <si>
    <t>0,40*0,40 +3,14*(0,085)^2</t>
  </si>
  <si>
    <t>205</t>
  </si>
  <si>
    <t>967031132</t>
  </si>
  <si>
    <t>Přisekání rovných ostění v cihelném zdivu na MV nebo MVC</t>
  </si>
  <si>
    <t>-1258165073</t>
  </si>
  <si>
    <t>"1.PP - po hrubém vybourání"</t>
  </si>
  <si>
    <t>0,16*3,15*2+0,15*3,15*2</t>
  </si>
  <si>
    <t>0,48*2,05*2 + (0,80+2*2,20)*0,15</t>
  </si>
  <si>
    <t>2,35*0,51*2*3 + 0,20*3,00 + 0,50*3,16*2 + 0,80*2,43*2</t>
  </si>
  <si>
    <t>(0,92+2*2,10)*0,15</t>
  </si>
  <si>
    <t>0,15*3,15*4+0,20*3,15*2+0,21*3,15*2+0,10*3,15</t>
  </si>
  <si>
    <t>0,15*3,10+0,10*3,10*2</t>
  </si>
  <si>
    <t>0,20*3,18*2 +(1,26+2*2,32)*0,20*2 +3,50</t>
  </si>
  <si>
    <t>"1.NP dtto"</t>
  </si>
  <si>
    <t>0,10*3,98*(2+1+2) +0,15*3,98*3</t>
  </si>
  <si>
    <t>0,62*2,32*2 +0,46*2,10*2 +3,50</t>
  </si>
  <si>
    <t>206</t>
  </si>
  <si>
    <t>968062455</t>
  </si>
  <si>
    <t>Vybourání dřevěných dveřních zárubní pl do 2 m2</t>
  </si>
  <si>
    <t>2111142367</t>
  </si>
  <si>
    <t>"1.PP"  0,65*2,20*2</t>
  </si>
  <si>
    <t>0,80*2,20*2</t>
  </si>
  <si>
    <t>207</t>
  </si>
  <si>
    <t>968062456</t>
  </si>
  <si>
    <t>Vybourání dřevěných dveřních zárubní pl přes 2 m2</t>
  </si>
  <si>
    <t>-1478982514</t>
  </si>
  <si>
    <t>1,32*2,61 + 1,56*2,08</t>
  </si>
  <si>
    <t>1,26*2,32*2</t>
  </si>
  <si>
    <t>2,60*2,56</t>
  </si>
  <si>
    <t>208</t>
  </si>
  <si>
    <t>968072455</t>
  </si>
  <si>
    <t>Vybourání kovových dveřních zárubní pl do 2 m2</t>
  </si>
  <si>
    <t>1701492249</t>
  </si>
  <si>
    <t>0,70*1,97+0,60*1,97+0,90*1,97</t>
  </si>
  <si>
    <t>0,90*1,97*2 +0,80*1,97</t>
  </si>
  <si>
    <t>209</t>
  </si>
  <si>
    <t>968082015</t>
  </si>
  <si>
    <t>Vybourání plastových rámů oken včetně křídel plochy do 1 m2</t>
  </si>
  <si>
    <t>909755273</t>
  </si>
  <si>
    <t>"1.PP"   0,76*0,99 + 0,60*1,20</t>
  </si>
  <si>
    <t>210</t>
  </si>
  <si>
    <t>968082016</t>
  </si>
  <si>
    <t>Vybourání plastových rámů oken včetně křídel plochy přes 1 do 2 m2</t>
  </si>
  <si>
    <t>5662380</t>
  </si>
  <si>
    <t>0,89*1,34</t>
  </si>
  <si>
    <t>1,42*1,34*3 + 1,05*1,40</t>
  </si>
  <si>
    <t>211</t>
  </si>
  <si>
    <t>968082017</t>
  </si>
  <si>
    <t>Vybourání plastových rámů oken včetně křídel plochy přes 2 do 4 m2</t>
  </si>
  <si>
    <t>800783589</t>
  </si>
  <si>
    <t>1,45*1,41</t>
  </si>
  <si>
    <t>212</t>
  </si>
  <si>
    <t>971033261</t>
  </si>
  <si>
    <t>Vybourání otvorů ve zdivu cihelném pl do 0,0225 m2 na MVC nebo MV tl do 600 mm</t>
  </si>
  <si>
    <t>1261129331</t>
  </si>
  <si>
    <t>"1.NP" 1</t>
  </si>
  <si>
    <t>213</t>
  </si>
  <si>
    <t>971033461</t>
  </si>
  <si>
    <t>Vybourání otvorů ve zdivu cihelném pl do 0,25 m2 na MVC nebo MV tl do 600 mm</t>
  </si>
  <si>
    <t>-196138693</t>
  </si>
  <si>
    <t>214</t>
  </si>
  <si>
    <t>971033471</t>
  </si>
  <si>
    <t>Vybourání otvorů ve zdivu cihelném pl do 0,25 m2 na MVC nebo MV tl do 750 mm</t>
  </si>
  <si>
    <t>434324458</t>
  </si>
  <si>
    <t>"1.PP" 1+1</t>
  </si>
  <si>
    <t>215</t>
  </si>
  <si>
    <t>971033631</t>
  </si>
  <si>
    <t>Vybourání otvorů ve zdivu cihelném pl do 4 m2 na MVC nebo MV tl do 150 mm</t>
  </si>
  <si>
    <t>-1285022963</t>
  </si>
  <si>
    <t>"1.PP" 1,44*(1,34-0,60)</t>
  </si>
  <si>
    <t>216</t>
  </si>
  <si>
    <t>971033641</t>
  </si>
  <si>
    <t>Vybourání otvorů ve zdivu cihelném pl do 4 m2 na MVC nebo MV tl do 300 mm</t>
  </si>
  <si>
    <t>234913187</t>
  </si>
  <si>
    <t>1,60*2,40*0,32 + 1,60*2,40*0,18</t>
  </si>
  <si>
    <t>217</t>
  </si>
  <si>
    <t>971033651</t>
  </si>
  <si>
    <t>Vybourání otvorů ve zdivu cihelném pl do 4 m2 na MVC nebo MV tl do 600 mm</t>
  </si>
  <si>
    <t>-378502738</t>
  </si>
  <si>
    <t>(0,90*2,20-0,70*1,97)*0,48</t>
  </si>
  <si>
    <t>1,10*2,15*0,46</t>
  </si>
  <si>
    <t>218</t>
  </si>
  <si>
    <t>971033681</t>
  </si>
  <si>
    <t>Vybourání otvorů ve zdivu cihelném pl do 4 m2 na MVC nebo MV tl do 900 mm</t>
  </si>
  <si>
    <t>-92622057</t>
  </si>
  <si>
    <t>(2,00*2,35-1,20*2,32)*0,62</t>
  </si>
  <si>
    <t>219</t>
  </si>
  <si>
    <t>972054341</t>
  </si>
  <si>
    <t>Vybourání otvorů v ŽB stropech nebo klenbách pl do 0,25 m2 tl do 150 mm</t>
  </si>
  <si>
    <t>1875196352</t>
  </si>
  <si>
    <t>220</t>
  </si>
  <si>
    <t>973031151</t>
  </si>
  <si>
    <t>Vysekání výklenků ve zdivu cihelném na MV nebo MVC pl přes 0,25 m2</t>
  </si>
  <si>
    <t>-1580353859</t>
  </si>
  <si>
    <t>"1.PP" 0,80*1,20*0,30</t>
  </si>
  <si>
    <t>"1.NP" 0,288</t>
  </si>
  <si>
    <t>221</t>
  </si>
  <si>
    <t>973031812</t>
  </si>
  <si>
    <t>Vysekání kapes ve zdivu cihelném na MV nebo MVC pro zavázání příček tl do 100 mm</t>
  </si>
  <si>
    <t>-865783118</t>
  </si>
  <si>
    <t>3,29*4+3,10*4+3,10*2</t>
  </si>
  <si>
    <t>3,00*5</t>
  </si>
  <si>
    <t>222</t>
  </si>
  <si>
    <t>973031813</t>
  </si>
  <si>
    <t>Vysekání kapes ve zdivu cihelném na MV nebo MVC pro zavázání příček tl do 150 mm</t>
  </si>
  <si>
    <t>1846293194</t>
  </si>
  <si>
    <t>"1.PP" 3,29*3+3,10</t>
  </si>
  <si>
    <t>3,10*7</t>
  </si>
  <si>
    <t>"1.NP" 3,15-2,32 + 2,10*2*2</t>
  </si>
  <si>
    <t>223</t>
  </si>
  <si>
    <t>974031664</t>
  </si>
  <si>
    <t>Vysekání rýh ve zdivu cihelném pro vtahování nosníků hl do 150 mm v do 150 mm</t>
  </si>
  <si>
    <t>-1179381744</t>
  </si>
  <si>
    <t>"1.PP - překlady</t>
  </si>
  <si>
    <t>"PS-1 až PS-3</t>
  </si>
  <si>
    <t>1,30*3+2,00*2*2+3,30*6</t>
  </si>
  <si>
    <t>"PS-5" 1,20*4</t>
  </si>
  <si>
    <t>"1.NP - překlady PP-1</t>
  </si>
  <si>
    <t>1,50*3</t>
  </si>
  <si>
    <t>224</t>
  </si>
  <si>
    <t>974031666</t>
  </si>
  <si>
    <t>Vysekání rýh ve zdivu cihelném pro vtahování nosníků hl do 150 mm v do 250 mm</t>
  </si>
  <si>
    <t>-263488979</t>
  </si>
  <si>
    <t>4,00*6+3,52*6*2</t>
  </si>
  <si>
    <t>"svisle u stojin - viz postup prací  TZ Statiky</t>
  </si>
  <si>
    <t>2,25*4*3</t>
  </si>
  <si>
    <t>"1.PP - PS-4"    3,40*4*3</t>
  </si>
  <si>
    <t>"1.NP - překlady PP-2"  2,40*4</t>
  </si>
  <si>
    <t>225</t>
  </si>
  <si>
    <t>975053151</t>
  </si>
  <si>
    <t>Víceřadové podchycení stropů pro osazení nosníků v do 3,5 m pro zatížení přes 1500 kg/m2</t>
  </si>
  <si>
    <t>647485998</t>
  </si>
  <si>
    <t>"1.PP u staticky podchycovaných otvorů ( D.1.2 ) a u vnějších vrat"</t>
  </si>
  <si>
    <t>((4,62+0,10+9,89) +17,00)*2</t>
  </si>
  <si>
    <t>(4,62+0,10+9,89)*2</t>
  </si>
  <si>
    <t>226</t>
  </si>
  <si>
    <t>976047231</t>
  </si>
  <si>
    <t>Vybourání betonových nebo ŽB krycích desek tl do 100 mm</t>
  </si>
  <si>
    <t>-1428739259</t>
  </si>
  <si>
    <t>"střecha" 0,55*2</t>
  </si>
  <si>
    <t>227</t>
  </si>
  <si>
    <t>96374R012</t>
  </si>
  <si>
    <t>Demontáž prodloužení komínů nebo ventilací rourami NEREZ</t>
  </si>
  <si>
    <t>1985627885</t>
  </si>
  <si>
    <t>"střecha " 1,50*2</t>
  </si>
  <si>
    <t>228</t>
  </si>
  <si>
    <t>976072321</t>
  </si>
  <si>
    <t>Vybourání kovových komínových dvířek pl přes 0,3 m2 ze zdiva cihelného</t>
  </si>
  <si>
    <t>709748322</t>
  </si>
  <si>
    <t>"1.NP" 1+1</t>
  </si>
  <si>
    <t>229</t>
  </si>
  <si>
    <t>977151124</t>
  </si>
  <si>
    <t>Jádrové vrty diamantovými korunkami do stavebních materiálů D přes 150 do 180 mm</t>
  </si>
  <si>
    <t>-208369169</t>
  </si>
  <si>
    <t>"1.PP" 0,90-0,15</t>
  </si>
  <si>
    <t>"1.NP" 0,60</t>
  </si>
  <si>
    <t>230</t>
  </si>
  <si>
    <t>978011141</t>
  </si>
  <si>
    <t>Otlučení (osekání) vnitřní vápenné nebo vápenocementové omítky stropů v rozsahu přes 10 do 30 %</t>
  </si>
  <si>
    <t>2079838898</t>
  </si>
  <si>
    <t>231</t>
  </si>
  <si>
    <t>978013141</t>
  </si>
  <si>
    <t>Otlučení (osekání) vnitřní vápenné nebo vápenocementové omítky stěn v rozsahu přes 10 do 30 %</t>
  </si>
  <si>
    <t>755130328</t>
  </si>
  <si>
    <t>"1.PP stěny do 15% - odk. 1 ( původní povrhy )</t>
  </si>
  <si>
    <t>"1.PP stěny  do 15% - odk. 5 ( původní povrhy )</t>
  </si>
  <si>
    <t>"1.PP stěny  do 15% - odk. 6 ( původní povrhy )</t>
  </si>
  <si>
    <t>232</t>
  </si>
  <si>
    <t>978059541</t>
  </si>
  <si>
    <t>Odsekání a odebrání obkladů stěn z vnitřních obkládaček plochy přes 1 m2</t>
  </si>
  <si>
    <t>243815093</t>
  </si>
  <si>
    <t>"1.PP  ( mimo bourané kce !)"</t>
  </si>
  <si>
    <t xml:space="preserve">(3,08*2+1,00*2*2+2,56+0,30*2*2-0,65-0,70-0,60*2)*2,00 </t>
  </si>
  <si>
    <t>-0,58*0,60+(0,58+0,60*2)*0,65</t>
  </si>
  <si>
    <t>-0,40*0,60+(0,40+0,60*2)*0,65</t>
  </si>
  <si>
    <t>(9,89+4,62-3,44-0,28*2-3,00*2-0,26*2*2+0,60+10,04-1,78+2,86-0,92)*2,00</t>
  </si>
  <si>
    <t>(8,80-3,00*2)*2,00 -1,42*0,74 +(1,42+0,74*2)*0,45</t>
  </si>
  <si>
    <t>(1,98+2,08+2,62+3,92-3,00)*1,50</t>
  </si>
  <si>
    <t>-1,42*0,14+(1,42+0,14*2)*0,45</t>
  </si>
  <si>
    <t>(0,40*4-0,30+1,48-1,32+0,45*2)*2,00</t>
  </si>
  <si>
    <t>(0,45+0,42)*2*2,00</t>
  </si>
  <si>
    <t>1,50*1,50*2 +(3,51+3,37)*1,50 + 3,51*0,30</t>
  </si>
  <si>
    <t>(6,47-1,73+3,37)*1,50</t>
  </si>
  <si>
    <t>233</t>
  </si>
  <si>
    <t>985441113</t>
  </si>
  <si>
    <t>Přídavná šroubovitá nerezová výztuž 1 táhlo D 8 mm v drážce v cihelném zdivu hl do 70 mm</t>
  </si>
  <si>
    <t>1406125010</t>
  </si>
  <si>
    <t>"1.PP - m.č. 1S21/1S22 ( Statika )" 13,00*2</t>
  </si>
  <si>
    <t>997</t>
  </si>
  <si>
    <t>Přesun sutě</t>
  </si>
  <si>
    <t>234</t>
  </si>
  <si>
    <t>997006002</t>
  </si>
  <si>
    <t>Hrubé třídění stavebního odpadu</t>
  </si>
  <si>
    <t>1279003591</t>
  </si>
  <si>
    <t>235</t>
  </si>
  <si>
    <t>997013153</t>
  </si>
  <si>
    <t>Vnitrostaveništní doprava suti a vybouraných hmot pro budovy v přes 9 do 12 m s omezením mechanizace</t>
  </si>
  <si>
    <t>-524238230</t>
  </si>
  <si>
    <t>236</t>
  </si>
  <si>
    <t>997013501</t>
  </si>
  <si>
    <t>Odvoz suti a vybouraných hmot na skládku nebo meziskládku do 1 km se složením</t>
  </si>
  <si>
    <t>-1728360785</t>
  </si>
  <si>
    <t>237</t>
  </si>
  <si>
    <t>997013509</t>
  </si>
  <si>
    <t>Příplatek k odvozu suti a vybouraných hmot na skládku ZKD 1 km přes 1 km</t>
  </si>
  <si>
    <t>-576854552</t>
  </si>
  <si>
    <t>358,282*14 'Přepočtené koeficientem množství</t>
  </si>
  <si>
    <t>238</t>
  </si>
  <si>
    <t>997013813</t>
  </si>
  <si>
    <t>Poplatek za uložení na skládce (skládkovné) stavebního odpadu z plastických hmot kód odpadu 17 02 03</t>
  </si>
  <si>
    <t>-933100749</t>
  </si>
  <si>
    <t>0,107+0,494+0,104+0,437</t>
  </si>
  <si>
    <t>239</t>
  </si>
  <si>
    <t>997013875</t>
  </si>
  <si>
    <t>Poplatek za uložení stavebního odpadu na recyklační skládce (skládkovné) asfaltového bez obsahu dehtu zatříděného do Katalogu odpadů pod kódem 17 03 02</t>
  </si>
  <si>
    <t>939937416</t>
  </si>
  <si>
    <t>240</t>
  </si>
  <si>
    <t>997013804</t>
  </si>
  <si>
    <t>Poplatek za uložení na skládce (skládkovné) stavebního odpadu ze skla kód odpadu 17 02 02</t>
  </si>
  <si>
    <t>1819060656</t>
  </si>
  <si>
    <t>0,071+0,604</t>
  </si>
  <si>
    <t>241</t>
  </si>
  <si>
    <t>997013812</t>
  </si>
  <si>
    <t>Poplatek za uložení na skládce (skládkovné) stavebního odpadu na bázi sádry kód odpadu 17 08 02</t>
  </si>
  <si>
    <t>-305435233</t>
  </si>
  <si>
    <t>242</t>
  </si>
  <si>
    <t>997013814</t>
  </si>
  <si>
    <t>Poplatek za uložení na skládce (skládkovné) stavebního odpadu izolací kód odpadu 17 06 04</t>
  </si>
  <si>
    <t>609253534</t>
  </si>
  <si>
    <t>243</t>
  </si>
  <si>
    <t>997013871</t>
  </si>
  <si>
    <t>Poplatek za uložení stavebního odpadu na recyklační skládce (skládkovné) směsného stavebního a demoličního kód odpadu 17 09 04</t>
  </si>
  <si>
    <t>-632837653</t>
  </si>
  <si>
    <t>"ocenit dle skutečnosti - výrobních požadavků uchazeče !</t>
  </si>
  <si>
    <t>358,282-1,142-3,475-0,675-1,107-0,069</t>
  </si>
  <si>
    <t>998</t>
  </si>
  <si>
    <t>Přesun hmot</t>
  </si>
  <si>
    <t>244</t>
  </si>
  <si>
    <t>998017002</t>
  </si>
  <si>
    <t>Přesun hmot s omezením mechanizace pro budovy v přes 6 do 12 m</t>
  </si>
  <si>
    <t>-977406310</t>
  </si>
  <si>
    <t>PSV</t>
  </si>
  <si>
    <t>Práce a dodávky PSV</t>
  </si>
  <si>
    <t>711</t>
  </si>
  <si>
    <t>Izolace proti vodě, vlhkosti a plynům</t>
  </si>
  <si>
    <t>245</t>
  </si>
  <si>
    <t>711111001</t>
  </si>
  <si>
    <t>Provedení izolace proti zemní vlhkosti vodorovné za studena nátěrem penetračním</t>
  </si>
  <si>
    <t>905947924</t>
  </si>
  <si>
    <t>(1,98+0,15+0,16+3,08+1,00)*2,66+0,75*0,30*2+4,13*2,00</t>
  </si>
  <si>
    <t>14,61*10,04-0,45*0,45*2+3,44*0,80+3,00*0,80*2+3,00*0,66*3</t>
  </si>
  <si>
    <t>246</t>
  </si>
  <si>
    <t>11163150</t>
  </si>
  <si>
    <t>lak penetrační asfaltový</t>
  </si>
  <si>
    <t>-735794634</t>
  </si>
  <si>
    <t>214,425*0,0003 'Přepočtené koeficientem množství</t>
  </si>
  <si>
    <t>247</t>
  </si>
  <si>
    <t>711112001</t>
  </si>
  <si>
    <t>Provedení izolace proti zemní vlhkosti svislé za studena nátěrem penetračním</t>
  </si>
  <si>
    <t>-976377559</t>
  </si>
  <si>
    <t xml:space="preserve">"1.PP - záchytné jímky" </t>
  </si>
  <si>
    <t>0,90*4*(0,92-0,15*2+0,04) *4</t>
  </si>
  <si>
    <t>248</t>
  </si>
  <si>
    <t>-654441858</t>
  </si>
  <si>
    <t>9,504*0,00034 'Přepočtené koeficientem množství</t>
  </si>
  <si>
    <t>249</t>
  </si>
  <si>
    <t>711131811</t>
  </si>
  <si>
    <t>Odstranění izolace proti zemní vlhkosti vodorovné</t>
  </si>
  <si>
    <t>-1994476079</t>
  </si>
  <si>
    <t xml:space="preserve">4,13*2,00 </t>
  </si>
  <si>
    <t>250</t>
  </si>
  <si>
    <t>711141559</t>
  </si>
  <si>
    <t>Provedení izolace proti zemní vlhkosti pásy přitavením vodorovné NAIP</t>
  </si>
  <si>
    <t>183707577</t>
  </si>
  <si>
    <t>"2-há vrstva" 25,654</t>
  </si>
  <si>
    <t>"2-há vrstva" 159,771</t>
  </si>
  <si>
    <t>"2-há vrstva" 29,00</t>
  </si>
  <si>
    <t>251</t>
  </si>
  <si>
    <t>62832134</t>
  </si>
  <si>
    <t>pás asfaltový natavitelný oxidovaný tl 4,0mm typu V60 S40 s vložkou ze skleněné rohože, s jemnozrnným minerálním posypem</t>
  </si>
  <si>
    <t>-360242293</t>
  </si>
  <si>
    <t>428,85*1,1655 'Přepočtené koeficientem množství</t>
  </si>
  <si>
    <t>252</t>
  </si>
  <si>
    <t>711142559</t>
  </si>
  <si>
    <t>Provedení izolace proti zemní vlhkosti pásy přitavením svislé NAIP</t>
  </si>
  <si>
    <t>-1333232354</t>
  </si>
  <si>
    <t xml:space="preserve">"1.PP - záchytné jímky 4x" </t>
  </si>
  <si>
    <t>"2.vrstvy"  9,504*2</t>
  </si>
  <si>
    <t>253</t>
  </si>
  <si>
    <t>2023111434</t>
  </si>
  <si>
    <t>19,008*1,221 'Přepočtené koeficientem množství</t>
  </si>
  <si>
    <t>254</t>
  </si>
  <si>
    <t>711161222</t>
  </si>
  <si>
    <t>Izolace proti zemní vlhkosti nopovou fólií s textilií svislá, nopek v 8,0 mm, tl do 0,6 mm</t>
  </si>
  <si>
    <t>1282965606</t>
  </si>
  <si>
    <t>255</t>
  </si>
  <si>
    <t>711199095</t>
  </si>
  <si>
    <t>Příplatek k izolacím proti zemní vlhkosti za plochu do 10 m2 natěradly za studena nebo za horka</t>
  </si>
  <si>
    <t>-1024897630</t>
  </si>
  <si>
    <t>4,13*2,00</t>
  </si>
  <si>
    <t>256</t>
  </si>
  <si>
    <t>711199097</t>
  </si>
  <si>
    <t>Příplatek k izolacím proti zemní vlhkosti za plochu do 10 m2 pásy přitavením NAIP nebo termoplasty</t>
  </si>
  <si>
    <t>1453818505</t>
  </si>
  <si>
    <t>4,13*2,00*2</t>
  </si>
  <si>
    <t>257</t>
  </si>
  <si>
    <t>711493111</t>
  </si>
  <si>
    <t>Izolace proti podpovrchové a tlakové vodě vodorovná těsnicí hmotou dvousložkovou na bázi cementu</t>
  </si>
  <si>
    <t>989081312</t>
  </si>
  <si>
    <t>0,60*0,60*3</t>
  </si>
  <si>
    <t>258</t>
  </si>
  <si>
    <t>711493121</t>
  </si>
  <si>
    <t>Izolace proti podpovrchové a tlakové vodě svislá těsnicí hmotou dvousložkovou na bázi cementu</t>
  </si>
  <si>
    <t>-1583976423</t>
  </si>
  <si>
    <t>0,60*4*(0,92-0,15+0,02+0,04)*4</t>
  </si>
  <si>
    <t>259</t>
  </si>
  <si>
    <t>998711102</t>
  </si>
  <si>
    <t>Přesun hmot tonážní pro izolace proti vodě, vlhkosti a plynům v objektech v přes 6 do 12 m</t>
  </si>
  <si>
    <t>-1557195100</t>
  </si>
  <si>
    <t>712</t>
  </si>
  <si>
    <t>Povlakové krytiny</t>
  </si>
  <si>
    <t>260</t>
  </si>
  <si>
    <t>712331101</t>
  </si>
  <si>
    <t>Provedení povlakové krytiny střech do 10° podkladní vrstvy pásy na sucho AIP nebo NAIP</t>
  </si>
  <si>
    <t>69670497</t>
  </si>
  <si>
    <t>"skladba S/2</t>
  </si>
  <si>
    <t>"část střechy v místě OK pro VZT - viz v.č. D.1.1-111</t>
  </si>
  <si>
    <t>32,00</t>
  </si>
  <si>
    <t>"střecha - po zrušeném světlíku ( skladba S/4 )</t>
  </si>
  <si>
    <t>4,46*1,90</t>
  </si>
  <si>
    <t>261</t>
  </si>
  <si>
    <t>62832000</t>
  </si>
  <si>
    <t>pás asfaltový natavitelný oxidovaný tl 3,0mm typu V60 S30 s vložkou ze skleněné rohože, s jemnozrnným minerálním posypem, podkladní</t>
  </si>
  <si>
    <t>-1209409952</t>
  </si>
  <si>
    <t>40,474*1,1655 'Přepočtené koeficientem množství</t>
  </si>
  <si>
    <t>262</t>
  </si>
  <si>
    <t>712340832</t>
  </si>
  <si>
    <t>Odstranění povlakové krytiny střech do 10° z pásů NAIP přitavených v plné ploše dvouvrstvé</t>
  </si>
  <si>
    <t>-283742352</t>
  </si>
  <si>
    <t>"část střechy - viz řez A-A</t>
  </si>
  <si>
    <t>9,82*11,20-3,26*6,77 -4,20*1,60-4,20*1,70</t>
  </si>
  <si>
    <t>263</t>
  </si>
  <si>
    <t>712340R02</t>
  </si>
  <si>
    <t>Odstranění povlakové krytiny střech do 10° z pásů NAIP přitavených v plné ploše dvouvrstvé, demontáž střešního bednění, demontáž tepelné izolace pro pozdější použití a  úprava kolizních krokví s OK VZT</t>
  </si>
  <si>
    <t>14476312</t>
  </si>
  <si>
    <t>"část střechy v místě OK pro VZT - viz v.č. D.1.1-104</t>
  </si>
  <si>
    <t>3,38*2,80+10,20*2,27 -0,45*0,45-0,45*0,27</t>
  </si>
  <si>
    <t>264</t>
  </si>
  <si>
    <t>712341559</t>
  </si>
  <si>
    <t>Provedení povlakové krytiny střech do 10° pásy NAIP přitavením v plné ploše</t>
  </si>
  <si>
    <t>-1945095219</t>
  </si>
  <si>
    <t>265</t>
  </si>
  <si>
    <t>-1710057590</t>
  </si>
  <si>
    <t>266</t>
  </si>
  <si>
    <t>85171001</t>
  </si>
  <si>
    <t>"skladby S1 a S2</t>
  </si>
  <si>
    <t>14,60*3,32+(15,05+0,44)*(10,86-3,32)</t>
  </si>
  <si>
    <t>-6,70*1,75*3</t>
  </si>
  <si>
    <t>"skladby S3 až S5</t>
  </si>
  <si>
    <t>3,26*3,16+9,60*7,43</t>
  </si>
  <si>
    <t>-4,205*1,86</t>
  </si>
  <si>
    <t>267</t>
  </si>
  <si>
    <t>62855017</t>
  </si>
  <si>
    <t>pás asfaltový natavitelný modifikovaný SBS tl 4,5mm s retardéry hoření, BROOF(t3) s vložkou ze polyesterové vyztužené rohože a hrubozrnným břidličným posypem na horním povrchu</t>
  </si>
  <si>
    <t>227061901</t>
  </si>
  <si>
    <t>203,901*1,1655 'Přepočtené koeficientem množství</t>
  </si>
  <si>
    <t>268</t>
  </si>
  <si>
    <t>712341715</t>
  </si>
  <si>
    <t>Provedení povlakové krytiny střech do 10° pásy NAIP přitavením zaizolování prostupů kruhového průřezu D do 300 mm</t>
  </si>
  <si>
    <t>1429687450</t>
  </si>
  <si>
    <t>"střecha " 9+7</t>
  </si>
  <si>
    <t>269</t>
  </si>
  <si>
    <t>2017623148</t>
  </si>
  <si>
    <t>270</t>
  </si>
  <si>
    <t>712391587</t>
  </si>
  <si>
    <t>Provedení povlakové krytiny střech do 10° přibití pásů hřebíky</t>
  </si>
  <si>
    <t>-568671385</t>
  </si>
  <si>
    <t>271</t>
  </si>
  <si>
    <t>31411550</t>
  </si>
  <si>
    <t>hřebík do krytiny s velkou hlavou 2,5x32mm</t>
  </si>
  <si>
    <t>1479213350</t>
  </si>
  <si>
    <t>40,474*0,04 'Přepočtené koeficientem množství</t>
  </si>
  <si>
    <t>272</t>
  </si>
  <si>
    <t>712841559</t>
  </si>
  <si>
    <t>Provedení povlakové krytiny vytažením na konstrukce pásy přitavením NAIP</t>
  </si>
  <si>
    <t>1170352385</t>
  </si>
  <si>
    <t>(1,91+6,70+0,06*2)*2*(0,35+0,64)/2 *3</t>
  </si>
  <si>
    <t>(4,205+0,06*2+1,86+0,06*2)*2*(0,30+0,55)/2</t>
  </si>
  <si>
    <t>"ostatní u střechy cca</t>
  </si>
  <si>
    <t>(10,86+0,44)*0,25 + (10,43+0,45)*0,25+5</t>
  </si>
  <si>
    <t>(9,60+3,26)*0,30+7,43*0,30 +9,82*0,38</t>
  </si>
  <si>
    <t>273</t>
  </si>
  <si>
    <t>-2121326593</t>
  </si>
  <si>
    <t>51,651*1,2 'Přepočtené koeficientem množství</t>
  </si>
  <si>
    <t>274</t>
  </si>
  <si>
    <t>998712102</t>
  </si>
  <si>
    <t>Přesun hmot tonážní tonážní pro krytiny povlakové v objektech v přes 6 do 12 m</t>
  </si>
  <si>
    <t>-751735563</t>
  </si>
  <si>
    <t>713</t>
  </si>
  <si>
    <t>Izolace tepelné</t>
  </si>
  <si>
    <t>275</t>
  </si>
  <si>
    <t>713111111</t>
  </si>
  <si>
    <t>Montáž izolace tepelné vrchem stropů volně kladenými rohožemi, pásy, dílci, deskami</t>
  </si>
  <si>
    <t>-557499453</t>
  </si>
  <si>
    <t>"zpětné položen původní izolace !</t>
  </si>
  <si>
    <t>276</t>
  </si>
  <si>
    <t>713120821</t>
  </si>
  <si>
    <t>Odstranění tepelné izolace podlah volně kladené z polystyrenu suchého tl do 100 mm</t>
  </si>
  <si>
    <t>341389509</t>
  </si>
  <si>
    <t>277</t>
  </si>
  <si>
    <t>713121111</t>
  </si>
  <si>
    <t>Montáž izolace tepelné podlah volně kladenými rohožemi, pásy, dílci, deskami 1 vrstva</t>
  </si>
  <si>
    <t>777624505</t>
  </si>
  <si>
    <t>1,25*0,85</t>
  </si>
  <si>
    <t>278</t>
  </si>
  <si>
    <t>28372309</t>
  </si>
  <si>
    <t>deska EPS 100 pro konstrukce s běžným zatížením λ=0,037 tl 100mm</t>
  </si>
  <si>
    <t>-623009869</t>
  </si>
  <si>
    <t>23,60*1,05</t>
  </si>
  <si>
    <t>0,933*1,05</t>
  </si>
  <si>
    <t>279</t>
  </si>
  <si>
    <t>28372308</t>
  </si>
  <si>
    <t>deska EPS 100 pro konstrukce s běžným zatížením λ=0,037 tl 80mm</t>
  </si>
  <si>
    <t>-188301400</t>
  </si>
  <si>
    <t>1,25*0,85*1,05</t>
  </si>
  <si>
    <t>280</t>
  </si>
  <si>
    <t>150886258</t>
  </si>
  <si>
    <t>281</t>
  </si>
  <si>
    <t>28376462</t>
  </si>
  <si>
    <t>deska XPS hrana polodrážková a hladký povrch 700kPa tl 60mm</t>
  </si>
  <si>
    <t>1839260655</t>
  </si>
  <si>
    <t>183,236*1,05 'Přepočtené koeficientem množství</t>
  </si>
  <si>
    <t>282</t>
  </si>
  <si>
    <t>713521122</t>
  </si>
  <si>
    <t>Montáž izolace tepelné protipožárním obkladem nosníků deskami 2 vrstvy</t>
  </si>
  <si>
    <t>337249244</t>
  </si>
  <si>
    <t>"strop I - v.č. D.1.1-112 ( u nosníků)</t>
  </si>
  <si>
    <t>(0,12*2+0,18)*1,47*2</t>
  </si>
  <si>
    <t>283</t>
  </si>
  <si>
    <t>595912D5</t>
  </si>
  <si>
    <t>deska sádrovláknitá protipožární tl 25mm - nebo podobný - odolnost 60 min !</t>
  </si>
  <si>
    <t>1387457497</t>
  </si>
  <si>
    <t>1,235*2,3 'Přepočtené koeficientem množství</t>
  </si>
  <si>
    <t>284</t>
  </si>
  <si>
    <t>998713102</t>
  </si>
  <si>
    <t>Přesun hmot tonážní pro izolace tepelné v objektech v přes 6 do 12 m</t>
  </si>
  <si>
    <t>-2133931748</t>
  </si>
  <si>
    <t>725</t>
  </si>
  <si>
    <t>Zdravotechnika - zařizovací předměty</t>
  </si>
  <si>
    <t>285</t>
  </si>
  <si>
    <t>72529153R1</t>
  </si>
  <si>
    <t>Nerezový háček dvojitý, povrch matný - Skryté kování</t>
  </si>
  <si>
    <t>soubor</t>
  </si>
  <si>
    <t>-305336214</t>
  </si>
  <si>
    <t>"odk. D1" 2</t>
  </si>
  <si>
    <t>286</t>
  </si>
  <si>
    <t>72529153R7</t>
  </si>
  <si>
    <t>Doplňky zařízení koupelen a záchodů - Toaletní WC kartáč s nádobkou pro zavěšení, vč.osazení</t>
  </si>
  <si>
    <t>1733260439</t>
  </si>
  <si>
    <t>"odk. D7" 7</t>
  </si>
  <si>
    <t>287</t>
  </si>
  <si>
    <t>72529153R9</t>
  </si>
  <si>
    <t>Doplňky zařízení koupelen a záchodů - Zásobník na skládané papírové ručníky, materiál bílý plast ABS, max.rozměr náplně 230x250mm (650ks), vč.osazení</t>
  </si>
  <si>
    <t>-264127129</t>
  </si>
  <si>
    <t>"odk. D3" 8</t>
  </si>
  <si>
    <t>288</t>
  </si>
  <si>
    <t>72529156R5</t>
  </si>
  <si>
    <t>Doplňky zařízení koupelen a záchodů - Zásobník hygienických sáčků, povrch matný, vč.osazení</t>
  </si>
  <si>
    <t>653507286</t>
  </si>
  <si>
    <t>"odk. D5" 3</t>
  </si>
  <si>
    <t>289</t>
  </si>
  <si>
    <t>7252915R10</t>
  </si>
  <si>
    <t>Doplňky zařízení koupelen a záchodů - Zásobník na toaletní papír, materiál bílý plast ABS, max. průměr náplně 260mm, vč.osazení</t>
  </si>
  <si>
    <t>-1047767838</t>
  </si>
  <si>
    <t>"odk. D4" 7</t>
  </si>
  <si>
    <t>290</t>
  </si>
  <si>
    <t>72529160R8</t>
  </si>
  <si>
    <t>Doplňky zařízení koupelen a záchodů - Dávkovač tekuté a gelové dezinfekce a gelového mýdla, objem 1 l, bílý plast ABS, vč.osazení</t>
  </si>
  <si>
    <t>205608977</t>
  </si>
  <si>
    <t>"odk. D2" 8</t>
  </si>
  <si>
    <t>291</t>
  </si>
  <si>
    <t>7252916R06</t>
  </si>
  <si>
    <t>Doplňky zařízení koupelen a záchodů - Nerezový koš na hygienické potřeby 4,5 l, povrch matný, vč.osazení</t>
  </si>
  <si>
    <t>-152945290</t>
  </si>
  <si>
    <t>"odk. D6" 3</t>
  </si>
  <si>
    <t>292</t>
  </si>
  <si>
    <t>7252916R11</t>
  </si>
  <si>
    <t>Doplňky zařízení koupelen a záchodů - Nerezový čtvercový koš, objem 20 l, povrch matný, vč.osazení</t>
  </si>
  <si>
    <t>-1514615025</t>
  </si>
  <si>
    <t>"odk. D8" 8</t>
  </si>
  <si>
    <t>293</t>
  </si>
  <si>
    <t>725291R39</t>
  </si>
  <si>
    <t>Doplňky zařízení koupelen a záchodů - Bezdotykový tryskový vysoušeč rukou elektrický (výběr dle investora), vč.osazení</t>
  </si>
  <si>
    <t>-1267042480</t>
  </si>
  <si>
    <t>"odk. D10" 2</t>
  </si>
  <si>
    <t>294</t>
  </si>
  <si>
    <t>998725102</t>
  </si>
  <si>
    <t>Přesun hmot tonážní pro zařizovací předměty v objektech v přes 6 do 12 m</t>
  </si>
  <si>
    <t>-681315293</t>
  </si>
  <si>
    <t>751</t>
  </si>
  <si>
    <t>Vzduchotechnika</t>
  </si>
  <si>
    <t>295</t>
  </si>
  <si>
    <t>751398024</t>
  </si>
  <si>
    <t>Montáž větrací mřížky stěnové přes 0,150 do 0,200 m2</t>
  </si>
  <si>
    <t>-101714985</t>
  </si>
  <si>
    <t>"odk. Z/3" 2</t>
  </si>
  <si>
    <t>296</t>
  </si>
  <si>
    <t>42972D03</t>
  </si>
  <si>
    <t>větrací mřížka stěnová s požární odolností EW 90 DPI BaTR a extrudov.hliníku s pevnými žaluziemi, vel.  400x400mm</t>
  </si>
  <si>
    <t>-311901846</t>
  </si>
  <si>
    <t>297</t>
  </si>
  <si>
    <t>751398052</t>
  </si>
  <si>
    <t>Montáž protidešťové žaluzie nebo žaluziové klapky na čtyřhranné potrubí přes 0,150 do 0,300 m2</t>
  </si>
  <si>
    <t>-1234032287</t>
  </si>
  <si>
    <t>"odk. Z/2" 2</t>
  </si>
  <si>
    <t>298</t>
  </si>
  <si>
    <t>42972919</t>
  </si>
  <si>
    <t>žaluzie protidešťová s pevnými lamelami, pozink, pro potrubí 400x400mm</t>
  </si>
  <si>
    <t>1924387517</t>
  </si>
  <si>
    <t>299</t>
  </si>
  <si>
    <t>751398825</t>
  </si>
  <si>
    <t>Demontáž větrací mřížky stěnové průřezu přes 0,200 m2</t>
  </si>
  <si>
    <t>-1590342758</t>
  </si>
  <si>
    <t>300</t>
  </si>
  <si>
    <t>998751101</t>
  </si>
  <si>
    <t>Přesun hmot tonážní pro vzduchotechniku v objektech výšky do 12 m</t>
  </si>
  <si>
    <t>550801788</t>
  </si>
  <si>
    <t>762</t>
  </si>
  <si>
    <t>Konstrukce tesařské</t>
  </si>
  <si>
    <t>301</t>
  </si>
  <si>
    <t>762083121</t>
  </si>
  <si>
    <t>Impregnace řeziva proti dřevokaznému hmyzu, houbám a plísním máčením třída ohrožení 1 a 2</t>
  </si>
  <si>
    <t>-73757822</t>
  </si>
  <si>
    <t>"doplnění v úrovni SDK podhledu v 1.NP - skladba S/4</t>
  </si>
  <si>
    <t>"řezivo 18/160mm</t>
  </si>
  <si>
    <t>16,25*0,018*0,16*1,10</t>
  </si>
  <si>
    <t>"střecha - po zrušeném světlíku ( doplnění krokví cca - upřesní se při realizaci ! )</t>
  </si>
  <si>
    <t>11,40*0,10*0,16*1,10</t>
  </si>
  <si>
    <t>"bednění "  8,00*0,025*1,10</t>
  </si>
  <si>
    <t>302</t>
  </si>
  <si>
    <t>762083122</t>
  </si>
  <si>
    <t>Impregnace řeziva proti dřevokaznému hmyzu, houbám a plísním máčením třída ohrožení 3 a 4</t>
  </si>
  <si>
    <t>20338016</t>
  </si>
  <si>
    <t>32,00*0,026*1,10</t>
  </si>
  <si>
    <t>303</t>
  </si>
  <si>
    <t>762322911</t>
  </si>
  <si>
    <t>Zavětrování a ztužení fošnami a hranolky průřezové plochy do 100 cm2</t>
  </si>
  <si>
    <t>456995352</t>
  </si>
  <si>
    <t>"m.č. 0P06 "   4,00*2+5*1,65</t>
  </si>
  <si>
    <t>304</t>
  </si>
  <si>
    <t>762332922</t>
  </si>
  <si>
    <t>Doplnění části střešní vazby hranoly průřezové pl přes 120 do 224 cm2 včetně materiálu</t>
  </si>
  <si>
    <t>988280625</t>
  </si>
  <si>
    <t>1,90*6</t>
  </si>
  <si>
    <t>305</t>
  </si>
  <si>
    <t>762341210</t>
  </si>
  <si>
    <t>Montáž bednění střech rovných a šikmých sklonu do 60° z hrubých prken na sraz tl do 32 mm</t>
  </si>
  <si>
    <t>2016791698</t>
  </si>
  <si>
    <t>306</t>
  </si>
  <si>
    <t>60515111</t>
  </si>
  <si>
    <t>řezivo jehličnaté boční prkno 20-30mm</t>
  </si>
  <si>
    <t>1057449668</t>
  </si>
  <si>
    <t>307</t>
  </si>
  <si>
    <t>762343913</t>
  </si>
  <si>
    <t>Zabednění otvorů ve střeše prkny tl do 32 mm pl jednotlivě přes 4 do 8 m2</t>
  </si>
  <si>
    <t>2129715859</t>
  </si>
  <si>
    <t xml:space="preserve">"střecha - po zrušeném světlíku </t>
  </si>
  <si>
    <t>8,00</t>
  </si>
  <si>
    <t>308</t>
  </si>
  <si>
    <t>762395000</t>
  </si>
  <si>
    <t>Spojovací prostředky krovů, bednění, laťování, nadstřešních konstrukcí</t>
  </si>
  <si>
    <t>-1846826907</t>
  </si>
  <si>
    <t>16,25*0,018*0,16</t>
  </si>
  <si>
    <t>32,00*0,026</t>
  </si>
  <si>
    <t>309</t>
  </si>
  <si>
    <t>762812934</t>
  </si>
  <si>
    <t>Zabednění části záklopu stropu prkny tl do 32 mm pl jednotlivě přes 1 do 4 m2</t>
  </si>
  <si>
    <t>617147438</t>
  </si>
  <si>
    <t>310</t>
  </si>
  <si>
    <t>998762102</t>
  </si>
  <si>
    <t>Přesun hmot tonážní pro kce tesařské v objektech v přes 6 do 12 m</t>
  </si>
  <si>
    <t>1766867625</t>
  </si>
  <si>
    <t>763</t>
  </si>
  <si>
    <t>Konstrukce suché výstavby</t>
  </si>
  <si>
    <t>311</t>
  </si>
  <si>
    <t>763111811</t>
  </si>
  <si>
    <t>Demontáž SDK příčky s jednoduchou ocelovou nosnou konstrukcí opláštění jednoduché</t>
  </si>
  <si>
    <t>1772831382</t>
  </si>
  <si>
    <t>5,48*3,18 *2</t>
  </si>
  <si>
    <t>312</t>
  </si>
  <si>
    <t>76311234R</t>
  </si>
  <si>
    <t>SDK příčka mezibytová tl 300 mm zdvojený profil CW+UW 100 desky s vysokou mechanickou odolností 2xDFRIH2 12,5 s dvojitou izolací EI 90 Rw do 71 dB</t>
  </si>
  <si>
    <t>-1910485003</t>
  </si>
  <si>
    <t>0,65*4,00</t>
  </si>
  <si>
    <t>313</t>
  </si>
  <si>
    <t>763131411</t>
  </si>
  <si>
    <t>SDK podhled desky 1xA 12,5 bez izolace dvouvrstvá spodní kce profil CD+UD</t>
  </si>
  <si>
    <t>1568687433</t>
  </si>
  <si>
    <t>"1.NP - m.č. 0P05 ( mimo obklady VZT )</t>
  </si>
  <si>
    <t>4,88*(14,90-0,70-0,80) + 4,90*(14,90-0,70-0,80)</t>
  </si>
  <si>
    <t>-3,00*1,51*6</t>
  </si>
  <si>
    <t>314</t>
  </si>
  <si>
    <t>763131431</t>
  </si>
  <si>
    <t>SDK podhled deska 1xDF 12,5 bez izolace dvouvrstvá spodní kce profil CD+UD REI do 90</t>
  </si>
  <si>
    <t>-721871698</t>
  </si>
  <si>
    <t>"doplnění v úrovni SDK podhledu v 1.NP</t>
  </si>
  <si>
    <t>"m.č. 0P06 "   4,00*1,65</t>
  </si>
  <si>
    <t>315</t>
  </si>
  <si>
    <t>763131712</t>
  </si>
  <si>
    <t>SDK podhled napojení na jiný druh podhledu</t>
  </si>
  <si>
    <t>-1782666618</t>
  </si>
  <si>
    <t>"m.č. 0P06 "   (4,00+1,65)*2</t>
  </si>
  <si>
    <t>316</t>
  </si>
  <si>
    <t>763131714</t>
  </si>
  <si>
    <t>SDK podhled základní penetrační nátěr</t>
  </si>
  <si>
    <t>-186132223</t>
  </si>
  <si>
    <t>"1.NP - m.č. 0P05</t>
  </si>
  <si>
    <t>"obklady VZT</t>
  </si>
  <si>
    <t>10,06*(0,80+0,80) +10,06*(0,70+0,80)</t>
  </si>
  <si>
    <t>317</t>
  </si>
  <si>
    <t>763131751</t>
  </si>
  <si>
    <t>Montáž parotěsné zábrany do SDK podhledu</t>
  </si>
  <si>
    <t>811294020</t>
  </si>
  <si>
    <t>"doplnění v úrovni SDK podhledu v 1.NP (S/4)</t>
  </si>
  <si>
    <t>318</t>
  </si>
  <si>
    <t>28329028</t>
  </si>
  <si>
    <t>fólie PE vyztužená Al vrstvou pro parotěsnou vrstvu 150g/m2 s integrovanou lepící páskou</t>
  </si>
  <si>
    <t>1017951408</t>
  </si>
  <si>
    <t>6,6*1,1235 'Přepočtené koeficientem množství</t>
  </si>
  <si>
    <t>319</t>
  </si>
  <si>
    <t>763131752</t>
  </si>
  <si>
    <t>Montáž jedné vrstvy tepelné izolace do SDK podhledu</t>
  </si>
  <si>
    <t>1338730084</t>
  </si>
  <si>
    <t>320</t>
  </si>
  <si>
    <t>63152104</t>
  </si>
  <si>
    <t>pás tepelně izolační univerzální λ=0,032-0,033 tl 160mm</t>
  </si>
  <si>
    <t>1113394731</t>
  </si>
  <si>
    <t>6,6*1,02 'Přepočtené koeficientem množství</t>
  </si>
  <si>
    <t>321</t>
  </si>
  <si>
    <t>763131761</t>
  </si>
  <si>
    <t>Příplatek k SDK podhledu za plochu do 3 m2 jednotlivě</t>
  </si>
  <si>
    <t>425507483</t>
  </si>
  <si>
    <t>"1.PP - rastrovaný podhled ( viz legendy )</t>
  </si>
  <si>
    <t>2,80+1,70+2,60+2,00+2,60</t>
  </si>
  <si>
    <t>"1.NP - dtto</t>
  </si>
  <si>
    <t>2,90</t>
  </si>
  <si>
    <t>322</t>
  </si>
  <si>
    <t>763135101</t>
  </si>
  <si>
    <t>Montáž SDK kazetového podhledu z kazet 600x600 mm na zavěšenou viditelnou nosnou konstrukci</t>
  </si>
  <si>
    <t>743780522</t>
  </si>
  <si>
    <t>2,90+8,20+5,20+11,60</t>
  </si>
  <si>
    <t>323</t>
  </si>
  <si>
    <t>59030596</t>
  </si>
  <si>
    <t>podhled kazetový demontovatelný bílý pískový bez děrování hrana rovná tl 8mm 600x600mm</t>
  </si>
  <si>
    <t>-181661238</t>
  </si>
  <si>
    <t>51,5*1,05 'Přepočtené koeficientem množství</t>
  </si>
  <si>
    <t>324</t>
  </si>
  <si>
    <t>763164551</t>
  </si>
  <si>
    <t>SDK obklad kcí tvaru L š přes 0,8 m desky 1xA 12,5</t>
  </si>
  <si>
    <t>1836103953</t>
  </si>
  <si>
    <t>325</t>
  </si>
  <si>
    <t>763412113</t>
  </si>
  <si>
    <t>Sanitární příčky do suchého prostředí, desky laminované tl 25 mm</t>
  </si>
  <si>
    <t>67908903</t>
  </si>
  <si>
    <t xml:space="preserve">"1.NP - odk. T/11" </t>
  </si>
  <si>
    <t>(2,40-0,70*2+1,60)*(2,00-0,15)</t>
  </si>
  <si>
    <t xml:space="preserve">"dtto - odk. T/12" </t>
  </si>
  <si>
    <t>(2,76-0,70*3+2,00*2)*(2,00-0,15)</t>
  </si>
  <si>
    <t>326</t>
  </si>
  <si>
    <t>763412123</t>
  </si>
  <si>
    <t>Dveře sanitárních příček, desky laminované tl 25 mm, š do 800 mm, v do 2000 mm</t>
  </si>
  <si>
    <t>-737520928</t>
  </si>
  <si>
    <t>"odk. T/11" 2</t>
  </si>
  <si>
    <t>"odk. T/12" 3</t>
  </si>
  <si>
    <t>327</t>
  </si>
  <si>
    <t>998763302</t>
  </si>
  <si>
    <t>Přesun hmot tonážní pro sádrokartonové konstrukce v objektech v přes 6 do 12 m</t>
  </si>
  <si>
    <t>-799669212</t>
  </si>
  <si>
    <t>764</t>
  </si>
  <si>
    <t>Konstrukce klempířské</t>
  </si>
  <si>
    <t>328</t>
  </si>
  <si>
    <t>764001821</t>
  </si>
  <si>
    <t>Demontáž krytiny ze svitků nebo tabulí do suti</t>
  </si>
  <si>
    <t>-720870724</t>
  </si>
  <si>
    <t>1,85*1,20</t>
  </si>
  <si>
    <t>329</t>
  </si>
  <si>
    <t>764002851</t>
  </si>
  <si>
    <t>Demontáž oplechování parapetů do suti</t>
  </si>
  <si>
    <t>-755983717</t>
  </si>
  <si>
    <t>"1.PP" 1,49+1,47*3+0,94+0,81+1,50</t>
  </si>
  <si>
    <t>330</t>
  </si>
  <si>
    <t>764004863</t>
  </si>
  <si>
    <t>Demontáž svodu k dalšímu použití</t>
  </si>
  <si>
    <t>173366973</t>
  </si>
  <si>
    <t>"viz pohledy"   8,00</t>
  </si>
  <si>
    <t>331</t>
  </si>
  <si>
    <t>764011621</t>
  </si>
  <si>
    <t>Dilatační připojovací lišta z Pz s povrchovou úpravou včetně tmelení rš 100 mm</t>
  </si>
  <si>
    <t>1528030774</t>
  </si>
  <si>
    <t>"K/02"  6,50</t>
  </si>
  <si>
    <t>"K/03"  12,40</t>
  </si>
  <si>
    <t>"K/04"  53,40</t>
  </si>
  <si>
    <t>"K/05"  44,00</t>
  </si>
  <si>
    <t>332</t>
  </si>
  <si>
    <t>764312615</t>
  </si>
  <si>
    <t>Spodní lemování rovných zdí střech s krytinou skládanou z Pz s povrchovou úpravou rš 400 mm</t>
  </si>
  <si>
    <t>-1799163173</t>
  </si>
  <si>
    <t>333</t>
  </si>
  <si>
    <t>764508131</t>
  </si>
  <si>
    <t>Montáž kruhového svodu</t>
  </si>
  <si>
    <t>16921052</t>
  </si>
  <si>
    <t>"viz pohledy - zpětně "   8,00</t>
  </si>
  <si>
    <t>334</t>
  </si>
  <si>
    <t>764548425</t>
  </si>
  <si>
    <t>Svody kruhové včetně objímek, kolen, odskoků z TiZn předzvětralého plechu průměru 150 mm</t>
  </si>
  <si>
    <t>1828901348</t>
  </si>
  <si>
    <t>"prodloužení - odk. K/01" 1,50</t>
  </si>
  <si>
    <t>335</t>
  </si>
  <si>
    <t>998764102</t>
  </si>
  <si>
    <t>Přesun hmot tonážní pro konstrukce klempířské v objektech v přes 6 do 12 m</t>
  </si>
  <si>
    <t>591939382</t>
  </si>
  <si>
    <t>766</t>
  </si>
  <si>
    <t>Konstrukce truhlářské</t>
  </si>
  <si>
    <t>336</t>
  </si>
  <si>
    <t>766112820</t>
  </si>
  <si>
    <t>Demontáž truhlářských stěn dřevěných zasklených</t>
  </si>
  <si>
    <t>-566440621</t>
  </si>
  <si>
    <t>"1.NP"   6,47*2,40</t>
  </si>
  <si>
    <t>337</t>
  </si>
  <si>
    <t>766660001</t>
  </si>
  <si>
    <t>Montáž dveřních křídel otvíravých jednokřídlových š do 0,8 m do ocelové zárubně</t>
  </si>
  <si>
    <t>1176318016</t>
  </si>
  <si>
    <t>"odk.T/01 " 8+4</t>
  </si>
  <si>
    <t>338</t>
  </si>
  <si>
    <t>766660002</t>
  </si>
  <si>
    <t>Montáž dveřních křídel otvíravých jednokřídlových š přes 0,8 m do ocelové zárubně</t>
  </si>
  <si>
    <t>951072187</t>
  </si>
  <si>
    <t>"odk.T/02 " 6+1</t>
  </si>
  <si>
    <t>339</t>
  </si>
  <si>
    <t>611621D01</t>
  </si>
  <si>
    <t>Dveře vnitřní laminované HPL - 1.kř... x197 cm, vč.kování a doplňků</t>
  </si>
  <si>
    <t>-1880828947</t>
  </si>
  <si>
    <t>340</t>
  </si>
  <si>
    <t>766660012</t>
  </si>
  <si>
    <t>Montáž dveřních křídel otvíravých dvoukřídlových š přes 1,45 m do ocelové zárubně</t>
  </si>
  <si>
    <t>296438699</t>
  </si>
  <si>
    <t>"odk.T/03 " 1</t>
  </si>
  <si>
    <t>"odk.T/08 " 1</t>
  </si>
  <si>
    <t>341</t>
  </si>
  <si>
    <t>61162D02</t>
  </si>
  <si>
    <t>Dveře vnitřní laminované HPL - 2.kř... x197 cm, vč.kování a doplňků</t>
  </si>
  <si>
    <t>1009904916</t>
  </si>
  <si>
    <t>342</t>
  </si>
  <si>
    <t>61162D17</t>
  </si>
  <si>
    <t>Dveře vnitřní laminované HPL - 2.kř... x202 cm, vč.kování a doplňků</t>
  </si>
  <si>
    <t>880984214</t>
  </si>
  <si>
    <t>343</t>
  </si>
  <si>
    <t>766660031</t>
  </si>
  <si>
    <t>Montáž dveřních křídel otvíravých dvoukřídlových požárních do ocelové zárubně</t>
  </si>
  <si>
    <t>-177413838</t>
  </si>
  <si>
    <t>"odk.T/07"  1</t>
  </si>
  <si>
    <t>344</t>
  </si>
  <si>
    <t>61162D47</t>
  </si>
  <si>
    <t>dveře 2-křídlé protipožární EI (EW) 30 DP3-C, plné vel.1800x 2020mm, vč.kování s elektromechan.samozamykacím zámkem, s přípravou pro zapojení do přístup.systému</t>
  </si>
  <si>
    <t>-1761268485</t>
  </si>
  <si>
    <t>345</t>
  </si>
  <si>
    <t>766660132</t>
  </si>
  <si>
    <t>Montáž dveřních křídel otvíravých jednokřídlových š přes 0,8 m masivní dřevo do dřevěné rámové zárubně</t>
  </si>
  <si>
    <t>572752408</t>
  </si>
  <si>
    <t>346</t>
  </si>
  <si>
    <t>61160D54</t>
  </si>
  <si>
    <t>dveře jednokřídlé dřevěné z masívu s povrchovou úpravou profilované vel. 1200x2320mm, vč. rámové zárubně a kování</t>
  </si>
  <si>
    <t>130889157</t>
  </si>
  <si>
    <t>347</t>
  </si>
  <si>
    <t>766660142</t>
  </si>
  <si>
    <t>Montáž dveřních křídel otvíravých dvoukřídlových š přes 1,45 m masivní dřevo do dřevěné rámové zárubně</t>
  </si>
  <si>
    <t>1781580232</t>
  </si>
  <si>
    <t>"odk.T/05 " 1</t>
  </si>
  <si>
    <t>"odk.T/06 " 1</t>
  </si>
  <si>
    <t>348</t>
  </si>
  <si>
    <t>61160D55</t>
  </si>
  <si>
    <t>dveře 2-křídlé dřevěné z masívu s povrchovou úpravou profilované s bezpečn.neprůhleným prosklením vel. 2000x2320mm, vč. rámové zárubně a kování</t>
  </si>
  <si>
    <t>-1487378252</t>
  </si>
  <si>
    <t>349</t>
  </si>
  <si>
    <t>61160D56</t>
  </si>
  <si>
    <t>dveře 2-křídlé dřevěné z masívu s povrchovou úpravou profilované s částečným bezpečn.neprůhleným prosklením vel. 2000x2320mm, vč. rámové zárubně a kování</t>
  </si>
  <si>
    <t>-846404464</t>
  </si>
  <si>
    <t>350</t>
  </si>
  <si>
    <t>766660411</t>
  </si>
  <si>
    <t>Montáž vchodových dveří jednokřídlových bez nadsvětlíku do zdiva</t>
  </si>
  <si>
    <t>975764020</t>
  </si>
  <si>
    <t>"1.PP - odk. F/02 " 1</t>
  </si>
  <si>
    <t>351</t>
  </si>
  <si>
    <t>61173202</t>
  </si>
  <si>
    <t>dveře jednokřídlé dřevěné plné max rozměru otvoru 2,42m2 bezpečnostní třídy RC2, včetně rámu a zabudovaného prahu</t>
  </si>
  <si>
    <t>28205001</t>
  </si>
  <si>
    <t>"1.PP - odk. F/02 " 0,87*2,05</t>
  </si>
  <si>
    <t>1,784*1,8 'Přepočtené koeficientem množství</t>
  </si>
  <si>
    <t>352</t>
  </si>
  <si>
    <t>766660716</t>
  </si>
  <si>
    <t>Montáž samozavírače na dřevěnou zárubeň a dveřní křídlo</t>
  </si>
  <si>
    <t>-131331336</t>
  </si>
  <si>
    <t>"odk.T/04" 1</t>
  </si>
  <si>
    <t>353</t>
  </si>
  <si>
    <t>54917250</t>
  </si>
  <si>
    <t>samozavírač dveří hydraulický</t>
  </si>
  <si>
    <t>-1726451004</t>
  </si>
  <si>
    <t>354</t>
  </si>
  <si>
    <t>766660720</t>
  </si>
  <si>
    <t>Osazení větrací mřížky s vyříznutím otvoru</t>
  </si>
  <si>
    <t>-148145148</t>
  </si>
  <si>
    <t>"odk.T/01</t>
  </si>
  <si>
    <t>2+2</t>
  </si>
  <si>
    <t>355</t>
  </si>
  <si>
    <t>55341D012</t>
  </si>
  <si>
    <t>Mřížka dveřní větrací AL vel. 300x100mm - sestava 2 kusů - dodávka</t>
  </si>
  <si>
    <t>sada</t>
  </si>
  <si>
    <t>-1208519635</t>
  </si>
  <si>
    <t>356</t>
  </si>
  <si>
    <t>76669R012</t>
  </si>
  <si>
    <t>Stávající dřev.dveřní křídlo a dřev.zárubeň vel. 1000x2200mm - oprava povrchů a výměna kování</t>
  </si>
  <si>
    <t>-408495803</t>
  </si>
  <si>
    <t>"přetmelení děr a oprava povrchů, oškrábání, odmaštění a příprava povrchů,</t>
  </si>
  <si>
    <t>"nový nátěrový systém - min. 2x vrchní nátěr</t>
  </si>
  <si>
    <t>"výměna kování za nové</t>
  </si>
  <si>
    <t>"1.NP - odk. T/09"   1</t>
  </si>
  <si>
    <t>357</t>
  </si>
  <si>
    <t>76669R013</t>
  </si>
  <si>
    <t>Stavební příprava pro zastínění oken roletami (rozměru cca 2200x1800mm) - přívod napájení elektro</t>
  </si>
  <si>
    <t>1200870996</t>
  </si>
  <si>
    <t>"1.NP - odk. T/13"   3</t>
  </si>
  <si>
    <t>358</t>
  </si>
  <si>
    <t>76669R014</t>
  </si>
  <si>
    <t>Zastínění světlíků v SDK podhledu látkou BLACKOUT - bílá, navíjení látky do schránky, vč. masivních vodicích lišt a elektropohonu s vypínačem</t>
  </si>
  <si>
    <t>684713505</t>
  </si>
  <si>
    <t>"1.NP - odk. T/14 ( čistý rozměr otvoru k zastínění ! )</t>
  </si>
  <si>
    <t>3,00*1,50*6</t>
  </si>
  <si>
    <t>359</t>
  </si>
  <si>
    <t>76669R015</t>
  </si>
  <si>
    <t>Stávající dřev.dveřní křídlo  - úprava zámku v zárubní dveří, oprava povrchů ( přístupový systém )</t>
  </si>
  <si>
    <t>-1576388128</t>
  </si>
  <si>
    <t>"1.PP - odk. T/15"   1</t>
  </si>
  <si>
    <t>360</t>
  </si>
  <si>
    <t>766825821</t>
  </si>
  <si>
    <t>Demontáž truhlářských vestavěných skříní dvoukřídlových</t>
  </si>
  <si>
    <t>1793866348</t>
  </si>
  <si>
    <t>"1.NP" 1+2</t>
  </si>
  <si>
    <t>361</t>
  </si>
  <si>
    <t>998766102</t>
  </si>
  <si>
    <t>Přesun hmot tonážní pro kce truhlářské v objektech v přes 6 do 12 m</t>
  </si>
  <si>
    <t>198275953</t>
  </si>
  <si>
    <t>767</t>
  </si>
  <si>
    <t>Konstrukce zámečnické</t>
  </si>
  <si>
    <t>362</t>
  </si>
  <si>
    <t>767311831</t>
  </si>
  <si>
    <t>Demontáž světlíků bodových s umělohmotnou výplní</t>
  </si>
  <si>
    <t>-1301820170</t>
  </si>
  <si>
    <t>"prosklení v úrovni SDK podhledu v 1.NP</t>
  </si>
  <si>
    <t>363</t>
  </si>
  <si>
    <t>767311841</t>
  </si>
  <si>
    <t>Demontáž světlíků pásových obloukových s umělohmotnou výplní</t>
  </si>
  <si>
    <t>652113262</t>
  </si>
  <si>
    <t xml:space="preserve">"střecha - v.č. D.1.1-108, vč. AL konstrukce ( podsady nechat)  ! </t>
  </si>
  <si>
    <t>6,70*1,95*3</t>
  </si>
  <si>
    <t>364</t>
  </si>
  <si>
    <t>767311861</t>
  </si>
  <si>
    <t>Demontáž světlíků pultových s umělohmotnou výplní</t>
  </si>
  <si>
    <t>-605047742</t>
  </si>
  <si>
    <t>"střecha - zrušení v plném rozsahu, včetně podsady komplet !</t>
  </si>
  <si>
    <t>4,46*2,10 +4,46*1,90</t>
  </si>
  <si>
    <t>365</t>
  </si>
  <si>
    <t>767315151</t>
  </si>
  <si>
    <t>Montáž světlíků pultových se zasklením</t>
  </si>
  <si>
    <t>-1664570319</t>
  </si>
  <si>
    <t>"odk. F/03</t>
  </si>
  <si>
    <t>2,14*6,86 *3</t>
  </si>
  <si>
    <t>"odk. F/04</t>
  </si>
  <si>
    <t>4,48*2,12*1</t>
  </si>
  <si>
    <t>366</t>
  </si>
  <si>
    <t>562453D3</t>
  </si>
  <si>
    <t>světlík pásový obloukový, s polykarbonátovým sedvičovým zasklením 2x PC deska 16mm a mezera 10mm a celohliníkovou systémovou nosnou kcí s přerušeným tepelným mostem, šíře 2,14m</t>
  </si>
  <si>
    <t>-249475756</t>
  </si>
  <si>
    <t>"kompletní provedení dle PD a TZ, vč. všech doplňků, kotvení a souvísejících prací !</t>
  </si>
  <si>
    <t>367</t>
  </si>
  <si>
    <t>562453D4</t>
  </si>
  <si>
    <t>světlík pásový šikmý, s polykarbonátovým sedvičovým zasklením 2x PC deska 16mm a mezera 10mm a celohliníkovou systémovou nosnou kcí s přerušeným tepelným mostem, šíře 2,12m</t>
  </si>
  <si>
    <t>299699097</t>
  </si>
  <si>
    <t>368</t>
  </si>
  <si>
    <t>767661811</t>
  </si>
  <si>
    <t>Demontáž mříží pevných nebo otevíravých</t>
  </si>
  <si>
    <t>-1085267597</t>
  </si>
  <si>
    <t>"1.PP" 1,45*1,41</t>
  </si>
  <si>
    <t>369</t>
  </si>
  <si>
    <t>767810811</t>
  </si>
  <si>
    <t>Demontáž mřížek větracích ocelových čtyřhranných nebo kruhových</t>
  </si>
  <si>
    <t>1607966305</t>
  </si>
  <si>
    <t>370</t>
  </si>
  <si>
    <t>767651112</t>
  </si>
  <si>
    <t>Montáž vrat garážových sekčních zajížděcích pod strop pl přes 6 do 9 m2</t>
  </si>
  <si>
    <t>-1596287672</t>
  </si>
  <si>
    <t>"1.PP - odk. F/01 " 3</t>
  </si>
  <si>
    <t>371</t>
  </si>
  <si>
    <t>767651121</t>
  </si>
  <si>
    <t>Montáž vrat garážových sekčních - kliky se zámkem</t>
  </si>
  <si>
    <t>-950606176</t>
  </si>
  <si>
    <t>372</t>
  </si>
  <si>
    <t>767651126</t>
  </si>
  <si>
    <t>Montáž vrat garážových sekčních elektrického stropního pohonu</t>
  </si>
  <si>
    <t>1856795909</t>
  </si>
  <si>
    <t>373</t>
  </si>
  <si>
    <t>55345877</t>
  </si>
  <si>
    <t>pohon garážových sekčních a výklopných vrat o síle 800N max. 25 cyklů denně</t>
  </si>
  <si>
    <t>1406434034</t>
  </si>
  <si>
    <t>374</t>
  </si>
  <si>
    <t>767651131</t>
  </si>
  <si>
    <t>Montáž vrat garážových sekčních fotobuněk</t>
  </si>
  <si>
    <t>pár</t>
  </si>
  <si>
    <t>-1718233577</t>
  </si>
  <si>
    <t>375</t>
  </si>
  <si>
    <t>55345873</t>
  </si>
  <si>
    <t>vrata garážová sekční zateplená, úzká kazeta typ S 3,0x2,25m</t>
  </si>
  <si>
    <t>2019692947</t>
  </si>
  <si>
    <t>"kompletní provedení dle PD a výpisu, barva dle použitých vrat v objektu !</t>
  </si>
  <si>
    <t>376</t>
  </si>
  <si>
    <t>767995113</t>
  </si>
  <si>
    <t>Montáž atypických zámečnických konstrukcí hm přes 10 do 20 kg</t>
  </si>
  <si>
    <t>969715235</t>
  </si>
  <si>
    <t>"strop I - v.č. D.1.1-112 ( ocelové nosníky  2x)</t>
  </si>
  <si>
    <t>(1,454*10,60 +0,20*0,14*62,80*2) *2</t>
  </si>
  <si>
    <t>377</t>
  </si>
  <si>
    <t>5539DO11</t>
  </si>
  <si>
    <t>Ocelová atypická drobná konstrukce - dodávka, vč. dílenské přípravy</t>
  </si>
  <si>
    <t>-966898299</t>
  </si>
  <si>
    <t>(1,454*10,60 +0,20*0,14*62,80*2) *2 *1,08</t>
  </si>
  <si>
    <t>378</t>
  </si>
  <si>
    <t>767995114</t>
  </si>
  <si>
    <t>Montáž atypických zámečnických konstrukcí hm přes 20 do 50 kg</t>
  </si>
  <si>
    <t>109925503</t>
  </si>
  <si>
    <t>(1,06+0,88)*2*12,80</t>
  </si>
  <si>
    <t>379</t>
  </si>
  <si>
    <t>13010440</t>
  </si>
  <si>
    <t>úhelník ocelový rovnostranný jakost S235JR (11 375) 100x100x8mm</t>
  </si>
  <si>
    <t>1744907414</t>
  </si>
  <si>
    <t>(1,06+0,88)*2*12,80/1000 *1,08</t>
  </si>
  <si>
    <t>380</t>
  </si>
  <si>
    <t>76799R011</t>
  </si>
  <si>
    <t>Demontáž stávajícího přístřešku na kola pro zpětné použití a odvoz dle určení investora</t>
  </si>
  <si>
    <t>-996522627</t>
  </si>
  <si>
    <t>381</t>
  </si>
  <si>
    <t>767881128</t>
  </si>
  <si>
    <t>Montáž bodů záchytného systému do dřevěných trámových konstrukcí sevřením, kotvením</t>
  </si>
  <si>
    <t>-1412509240</t>
  </si>
  <si>
    <t>"dle PD - záchytného systému střechy !</t>
  </si>
  <si>
    <t>"typ A" 1</t>
  </si>
  <si>
    <t>"typ C" 11</t>
  </si>
  <si>
    <t>382</t>
  </si>
  <si>
    <t>709213D1</t>
  </si>
  <si>
    <t>kotvicí bod pro dřevěné konstrukce do předvrtaného otvoru sevřením pomocí speciální základny a kontramatky - výška bodu 300mm</t>
  </si>
  <si>
    <t>1847084670</t>
  </si>
  <si>
    <t>"typ A - samostatný kotevní bod - typ 18 dle ČSN EN 795" 1</t>
  </si>
  <si>
    <t>383</t>
  </si>
  <si>
    <t>709213D5</t>
  </si>
  <si>
    <t>-158465494</t>
  </si>
  <si>
    <t>"typ C - samostatný kotevní bod - typ 34  dle ČSN EN 795 " 11</t>
  </si>
  <si>
    <t>384</t>
  </si>
  <si>
    <t>767881161</t>
  </si>
  <si>
    <t>Montáž lana do nástavců v záchytném systému poddajného kotvícího vedení</t>
  </si>
  <si>
    <t>-1559206670</t>
  </si>
  <si>
    <t>385</t>
  </si>
  <si>
    <t>31452201</t>
  </si>
  <si>
    <t>nerezové lano určené pro systémy s požadavkem na permanentní kotvicí vedení tl 8mm</t>
  </si>
  <si>
    <t>1268152161</t>
  </si>
  <si>
    <t>386</t>
  </si>
  <si>
    <t>767Rp036</t>
  </si>
  <si>
    <t>Záchytný systém - koncový tlumič</t>
  </si>
  <si>
    <t>-649050588</t>
  </si>
  <si>
    <t>387</t>
  </si>
  <si>
    <t>767Rp038</t>
  </si>
  <si>
    <t>Záchytný systém - výchozí prohlídka</t>
  </si>
  <si>
    <t>-942895964</t>
  </si>
  <si>
    <t>388</t>
  </si>
  <si>
    <t>767Rp040</t>
  </si>
  <si>
    <t>Záchytný systém - zatěsnění prostupů kotevních bodů na střeše</t>
  </si>
  <si>
    <t>1044862453</t>
  </si>
  <si>
    <t>389</t>
  </si>
  <si>
    <t>998767102</t>
  </si>
  <si>
    <t>Přesun hmot tonážní pro zámečnické konstrukce v objektech v přes 6 do 12 m</t>
  </si>
  <si>
    <t>1557308076</t>
  </si>
  <si>
    <t>771</t>
  </si>
  <si>
    <t>Podlahy z dlaždic</t>
  </si>
  <si>
    <t>390</t>
  </si>
  <si>
    <t>771111011</t>
  </si>
  <si>
    <t>Vysátí podkladu před pokládkou dlažby</t>
  </si>
  <si>
    <t>-1273455482</t>
  </si>
  <si>
    <t>"1.PP - skladba P1/1 + P1/5"   11,00+20,40+13,80+20,40+12,20+ 6,30*2,00</t>
  </si>
  <si>
    <t xml:space="preserve">"1.PP - skladba P1/11 " </t>
  </si>
  <si>
    <t>(12,79+13,23)/2*2,00+1,26*0,65</t>
  </si>
  <si>
    <t xml:space="preserve">"1.NP - dle legendy ( skladba P2/3 )  " </t>
  </si>
  <si>
    <t>12,40+4,90+2,90+8,20+5,20+11,60</t>
  </si>
  <si>
    <t>391</t>
  </si>
  <si>
    <t>771121011</t>
  </si>
  <si>
    <t>Nátěr penetrační na podlahu</t>
  </si>
  <si>
    <t>1371389685</t>
  </si>
  <si>
    <t>392</t>
  </si>
  <si>
    <t>771151012</t>
  </si>
  <si>
    <t>Samonivelační stěrka podlah pevnosti 20 MPa tl přes 3 do 5 mm</t>
  </si>
  <si>
    <t>-713988869</t>
  </si>
  <si>
    <t>393</t>
  </si>
  <si>
    <t>771474113</t>
  </si>
  <si>
    <t>Montáž soklů z dlaždic keramických rovných flexibilní lepidlo v přes 90 do 120 mm</t>
  </si>
  <si>
    <t>-175606292</t>
  </si>
  <si>
    <t>"1.PP - mimo obklady ( P1/1  a  P1/5 )</t>
  </si>
  <si>
    <t>(5,50+2,00)*2-0,70*2-1,26-0,90*2+0,80*2</t>
  </si>
  <si>
    <t>(12,975+1,45+0,50)*2-1,26-0,90*4</t>
  </si>
  <si>
    <t>(2,52+5,48+0,65)*2-0,90</t>
  </si>
  <si>
    <t>(5,25+3,905)*2-0,90</t>
  </si>
  <si>
    <t>(3,15+3,905)*2-0,90</t>
  </si>
  <si>
    <t>6,30*2+2,00-1,60</t>
  </si>
  <si>
    <t>12,79+13,23+2,00+0,65*2-0,90-2,00-1,80</t>
  </si>
  <si>
    <t>(2,98+0,31+3,17+10,58+0,20)*2-1,00-0,90-0,70*2</t>
  </si>
  <si>
    <t>394</t>
  </si>
  <si>
    <t>771574154</t>
  </si>
  <si>
    <t>Montáž podlah keramických velkoformátových hladkých lepených flexibilním lepidlem přes 4 do 6 ks/m2</t>
  </si>
  <si>
    <t>696318382</t>
  </si>
  <si>
    <t>395</t>
  </si>
  <si>
    <t>59761004</t>
  </si>
  <si>
    <t>dlažba velkoformátová keramická slinutá reliéfní do interiéru i exteriéru přes 4 do 6ks/m2</t>
  </si>
  <si>
    <t>437398780</t>
  </si>
  <si>
    <t>"s prořezem</t>
  </si>
  <si>
    <t>152,95*0,10*1,10</t>
  </si>
  <si>
    <t>186,039*1,10</t>
  </si>
  <si>
    <t>396</t>
  </si>
  <si>
    <t>771577111</t>
  </si>
  <si>
    <t>Příplatek k montáži podlah keramických lepených flexibilním lepidlem za plochu do 5 m2</t>
  </si>
  <si>
    <t>428480175</t>
  </si>
  <si>
    <t>4,90+2,90</t>
  </si>
  <si>
    <t>397</t>
  </si>
  <si>
    <t>771577114</t>
  </si>
  <si>
    <t>Příplatek k montáži podlah keramických lepených flexibilním lepidlem za spárování tmelem dvousložkovým</t>
  </si>
  <si>
    <t>1778089980</t>
  </si>
  <si>
    <t>398</t>
  </si>
  <si>
    <t>771591112</t>
  </si>
  <si>
    <t>Izolace pod dlažbu nátěrem nebo stěrkou ve dvou vrstvách</t>
  </si>
  <si>
    <t>-93966732</t>
  </si>
  <si>
    <t xml:space="preserve">"1.NP - dle legendy ( skladba P2/3 mimo chodbu )  " </t>
  </si>
  <si>
    <t>4,90+2,90+8,20+5,20+11,60</t>
  </si>
  <si>
    <t>399</t>
  </si>
  <si>
    <t>771591117</t>
  </si>
  <si>
    <t>Podlahy spárování akrylem</t>
  </si>
  <si>
    <t>-237674911</t>
  </si>
  <si>
    <t>400</t>
  </si>
  <si>
    <t>771591171</t>
  </si>
  <si>
    <t>Montáž profilu ukončujícího pro plynulý přechod (dlažby s kobercem apod.)</t>
  </si>
  <si>
    <t>1071075196</t>
  </si>
  <si>
    <t xml:space="preserve">"1.PP - skladba P1/1"  </t>
  </si>
  <si>
    <t>0,90+0,90*2</t>
  </si>
  <si>
    <t>"1.PP - skladba P1/6"  0,70*2</t>
  </si>
  <si>
    <t>"1.PP - skladba P1/5"  1,60</t>
  </si>
  <si>
    <t>"1.PP - skladba P1/11 " 2,00+0,90+1,80</t>
  </si>
  <si>
    <t>1,20</t>
  </si>
  <si>
    <t>401</t>
  </si>
  <si>
    <t>5534311D1</t>
  </si>
  <si>
    <t>hliníkový přechodový  profil (prahový) - eloxovaný odstín dle investora</t>
  </si>
  <si>
    <t>-838392323</t>
  </si>
  <si>
    <t>"s prořezem" 14,00</t>
  </si>
  <si>
    <t>402</t>
  </si>
  <si>
    <t>771591241</t>
  </si>
  <si>
    <t>Izolace těsnícími pásy vnitřní kout</t>
  </si>
  <si>
    <t>-1549387985</t>
  </si>
  <si>
    <t>6+4+4+4*2+4+6+5+4*2</t>
  </si>
  <si>
    <t>4*5</t>
  </si>
  <si>
    <t>403</t>
  </si>
  <si>
    <t>771591242</t>
  </si>
  <si>
    <t>Izolace těsnícími pásy vnější roh</t>
  </si>
  <si>
    <t>-1658049003</t>
  </si>
  <si>
    <t>404</t>
  </si>
  <si>
    <t>771591264</t>
  </si>
  <si>
    <t>Izolace těsnícími pásy mezi podlahou a stěnou</t>
  </si>
  <si>
    <t>-842610693</t>
  </si>
  <si>
    <t>(2,03+1,23+0,38)*2-0,70*3</t>
  </si>
  <si>
    <t>(1,28+0,90)*2+(1,03+1,33)*2-0,70</t>
  </si>
  <si>
    <t>(1,90+1,66)*2-0,70*2+(1,90+0,90)*2-0,70</t>
  </si>
  <si>
    <t>(0,90+1,61)*2+(1,19+1,66+0,38)*2-0,70*2</t>
  </si>
  <si>
    <t>(2,19+0,90)*2-0,70</t>
  </si>
  <si>
    <t>(2,00+2,40)*2-0,70*3 +(1,28+2,00)*2-0,70</t>
  </si>
  <si>
    <t>(2,80+1,73)*2-0,90+(1,20+2,40)*2-0,70*2</t>
  </si>
  <si>
    <t>(1,675+3,14)*2-0,70*2 +(3,42+2,40)*2-0,70</t>
  </si>
  <si>
    <t>(4,20+2,76)*2-0,70</t>
  </si>
  <si>
    <t>405</t>
  </si>
  <si>
    <t>998771102</t>
  </si>
  <si>
    <t>Přesun hmot tonážní pro podlahy z dlaždic v objektech v přes 6 do 12 m</t>
  </si>
  <si>
    <t>1883482485</t>
  </si>
  <si>
    <t>773</t>
  </si>
  <si>
    <t>Podlahy z litého teraca</t>
  </si>
  <si>
    <t>406</t>
  </si>
  <si>
    <t>773522913</t>
  </si>
  <si>
    <t>Oprava podlahy z barevného litého teraca tl do 20 mm jednotlivých malých ploch přes 0,10 do 0,25 m2</t>
  </si>
  <si>
    <t>13063289</t>
  </si>
  <si>
    <t>"1.NP - prahy ze strany chodby" 1+1</t>
  </si>
  <si>
    <t>407</t>
  </si>
  <si>
    <t>773522915</t>
  </si>
  <si>
    <t>Oprava podlahy z barevného litého teraca tl do 20 mm jednotlivých malých ploch přes 0,25 do 0,50 m2</t>
  </si>
  <si>
    <t>249421950</t>
  </si>
  <si>
    <t>"1.NP - prahy ze strany chodby" 1</t>
  </si>
  <si>
    <t>408</t>
  </si>
  <si>
    <t>773522917</t>
  </si>
  <si>
    <t>Oprava podlahy z barevného litého teraca tl do 20 mm jednotlivých malých ploch přes 0,50 do 1,00 m2</t>
  </si>
  <si>
    <t>-653934734</t>
  </si>
  <si>
    <t>409</t>
  </si>
  <si>
    <t>998773102</t>
  </si>
  <si>
    <t>Přesun hmot tonážní pro podlahy teracové lité v objektech v přes 6 do 12 m</t>
  </si>
  <si>
    <t>880778775</t>
  </si>
  <si>
    <t>776</t>
  </si>
  <si>
    <t>Podlahy povlakové</t>
  </si>
  <si>
    <t>410</t>
  </si>
  <si>
    <t>776111311</t>
  </si>
  <si>
    <t>Vysátí podkladu povlakových podlah</t>
  </si>
  <si>
    <t>-1683939808</t>
  </si>
  <si>
    <t>"1.NP - dle legendy ( skladba P2/2 + P2/2* )  " 50,00</t>
  </si>
  <si>
    <t>"1.NP - dle legendy ( skladba P2/1 + P2/1* )  " 150,00</t>
  </si>
  <si>
    <t>411</t>
  </si>
  <si>
    <t>776141112</t>
  </si>
  <si>
    <t>Stěrka podlahová nivelační pro vyrovnání podkladu povlakových podlah pevnosti 20 MPa tl přes 3 do 5 mm</t>
  </si>
  <si>
    <t>-960856025</t>
  </si>
  <si>
    <t>412</t>
  </si>
  <si>
    <t>776201812</t>
  </si>
  <si>
    <t>Demontáž lepených povlakových podlah s podložkou ručně</t>
  </si>
  <si>
    <t>579389296</t>
  </si>
  <si>
    <t>13,80+28,80+17,30+15,60</t>
  </si>
  <si>
    <t>"1.NP"  55,80</t>
  </si>
  <si>
    <t>413</t>
  </si>
  <si>
    <t>776221111</t>
  </si>
  <si>
    <t>Lepení pásů z PVC standardním lepidlem</t>
  </si>
  <si>
    <t>370608959</t>
  </si>
  <si>
    <t>414</t>
  </si>
  <si>
    <t>28412285</t>
  </si>
  <si>
    <t>krytina podlahová heterogenní tl 2mm</t>
  </si>
  <si>
    <t>1395168001</t>
  </si>
  <si>
    <t>21,6*1,1 'Přepočtené koeficientem množství</t>
  </si>
  <si>
    <t>415</t>
  </si>
  <si>
    <t>776223112</t>
  </si>
  <si>
    <t>Spoj povlakových podlahovin z PVC svařováním za studena</t>
  </si>
  <si>
    <t>205002369</t>
  </si>
  <si>
    <t>5,575*2</t>
  </si>
  <si>
    <t>416</t>
  </si>
  <si>
    <t>776231111</t>
  </si>
  <si>
    <t>Lepení lamel a čtverců z vinylu standardním lepidlem</t>
  </si>
  <si>
    <t>-723028784</t>
  </si>
  <si>
    <t>417</t>
  </si>
  <si>
    <t>28411051</t>
  </si>
  <si>
    <t>dílce vinylové tl 2,5mm, nášlapná vrstva 0,55mm, úprava PUR, třída zátěže 23/33/42, otlak 0,05mm, R10, třída otěru T, hořlavost Bfl S1, bez ftalátů</t>
  </si>
  <si>
    <t>7133981</t>
  </si>
  <si>
    <t>50,00*1,10</t>
  </si>
  <si>
    <t>418</t>
  </si>
  <si>
    <t>776410811</t>
  </si>
  <si>
    <t>Odstranění soklíků a lišt pryžových nebo plastových</t>
  </si>
  <si>
    <t>516302271</t>
  </si>
  <si>
    <t>419</t>
  </si>
  <si>
    <t>776411111</t>
  </si>
  <si>
    <t>Montáž obvodových soklíků výšky do 80 mm</t>
  </si>
  <si>
    <t>-2061482259</t>
  </si>
  <si>
    <t>"1.PP - dle legendy</t>
  </si>
  <si>
    <t>(5,575+3,905)*2-0,90</t>
  </si>
  <si>
    <t>420</t>
  </si>
  <si>
    <t>28411003</t>
  </si>
  <si>
    <t>lišta soklová PVC 30x30mm</t>
  </si>
  <si>
    <t>964481915</t>
  </si>
  <si>
    <t>18,06*1,02 'Přepočtené koeficientem množství</t>
  </si>
  <si>
    <t>421</t>
  </si>
  <si>
    <t>776421111</t>
  </si>
  <si>
    <t>Montáž obvodových lišt lepením</t>
  </si>
  <si>
    <t>1129516450</t>
  </si>
  <si>
    <t xml:space="preserve">"1.NP - dle legendy ( skladba P2/2 + P2/2* )  " </t>
  </si>
  <si>
    <t>(2,80+0,65+7,58+4,82+0,32+0,12)*2-2,00</t>
  </si>
  <si>
    <t>422</t>
  </si>
  <si>
    <t>28411006</t>
  </si>
  <si>
    <t>lišta soklová PVC samolepící 15x50mm</t>
  </si>
  <si>
    <t>-535994163</t>
  </si>
  <si>
    <t>30,58*1,02</t>
  </si>
  <si>
    <t>423</t>
  </si>
  <si>
    <t>776421414</t>
  </si>
  <si>
    <t>Montáž kobercových napínacích lišt lepením</t>
  </si>
  <si>
    <t>-785212481</t>
  </si>
  <si>
    <t>"1.NP - dle legendy ( skladba P2/1 + P2/1* )  "</t>
  </si>
  <si>
    <t>(14,90+10,06+0,35+0,65)*2-2,00 +0,30*4*2</t>
  </si>
  <si>
    <t>424</t>
  </si>
  <si>
    <t>69751204</t>
  </si>
  <si>
    <t>lišta kobercová 55x9mm</t>
  </si>
  <si>
    <t>832417112</t>
  </si>
  <si>
    <t>52,32*1,02 'Přepočtené koeficientem množství</t>
  </si>
  <si>
    <t>425</t>
  </si>
  <si>
    <t>776421711</t>
  </si>
  <si>
    <t>Vložení nařezaných pásků z podlahoviny do lišt</t>
  </si>
  <si>
    <t>-1080044318</t>
  </si>
  <si>
    <t>426</t>
  </si>
  <si>
    <t>69751221</t>
  </si>
  <si>
    <t>roh vnější k liště kobercové</t>
  </si>
  <si>
    <t>175685077</t>
  </si>
  <si>
    <t>427</t>
  </si>
  <si>
    <t>69751220</t>
  </si>
  <si>
    <t>roh vnitřní k liště kobercové</t>
  </si>
  <si>
    <t>-1024742836</t>
  </si>
  <si>
    <t>428</t>
  </si>
  <si>
    <t>776211111</t>
  </si>
  <si>
    <t>Lepení textilních pásů</t>
  </si>
  <si>
    <t>633432786</t>
  </si>
  <si>
    <t>429</t>
  </si>
  <si>
    <t>69751061</t>
  </si>
  <si>
    <t>koberec zátěžový vpichovaný role š 2m, vlákno 100% PA, hm 400g/m2, zátěž 33, útlum 21dB, hořlavost Bfl S1</t>
  </si>
  <si>
    <t>-990746867</t>
  </si>
  <si>
    <t>150,00*1,10</t>
  </si>
  <si>
    <t>52,32*0,055*1,15</t>
  </si>
  <si>
    <t>430</t>
  </si>
  <si>
    <t>776991141</t>
  </si>
  <si>
    <t>Pastování a leštění podlahovin ručně</t>
  </si>
  <si>
    <t>-927446904</t>
  </si>
  <si>
    <t>431</t>
  </si>
  <si>
    <t>998776102</t>
  </si>
  <si>
    <t>Přesun hmot tonážní pro podlahy povlakové v objektech v přes 6 do 12 m</t>
  </si>
  <si>
    <t>449031301</t>
  </si>
  <si>
    <t>777</t>
  </si>
  <si>
    <t>Podlahy lité</t>
  </si>
  <si>
    <t>432</t>
  </si>
  <si>
    <t>777111111</t>
  </si>
  <si>
    <t>Vysátí podkladu před provedením lité podlahy</t>
  </si>
  <si>
    <t>1962482951</t>
  </si>
  <si>
    <t>"1.PP - skladba P1/7 (vrchní vrstva skladby)</t>
  </si>
  <si>
    <t>"1.PP - skladba P1/8 (vrchní vrstva skladby)</t>
  </si>
  <si>
    <t>433</t>
  </si>
  <si>
    <t>777131101</t>
  </si>
  <si>
    <t>Penetrační epoxidový nátěr podlahy na suchý a vyzrálý podklad</t>
  </si>
  <si>
    <t>-71344292</t>
  </si>
  <si>
    <t>434</t>
  </si>
  <si>
    <t>7775111R5</t>
  </si>
  <si>
    <t>Krycí epoxidová stěrka tloušťky přes 4 do 5 mm průmyslové lité podlahy</t>
  </si>
  <si>
    <t>1402759102</t>
  </si>
  <si>
    <t>435</t>
  </si>
  <si>
    <t>777511107</t>
  </si>
  <si>
    <t>Protiskluzná úprava prosyp krycí stěrky lité podlahy pískem</t>
  </si>
  <si>
    <t>-1246641273</t>
  </si>
  <si>
    <t>436</t>
  </si>
  <si>
    <t>777511181</t>
  </si>
  <si>
    <t>Příplatek k cenám krycí stěrky za zvýšenou pracnost provádění podlahových soklíků</t>
  </si>
  <si>
    <t>313546997</t>
  </si>
  <si>
    <t>437</t>
  </si>
  <si>
    <t>998777102</t>
  </si>
  <si>
    <t>Přesun hmot tonážní pro podlahy lité v objektech v přes 6 do 12 m</t>
  </si>
  <si>
    <t>-519232885</t>
  </si>
  <si>
    <t>781</t>
  </si>
  <si>
    <t>Dokončovací práce - obklady</t>
  </si>
  <si>
    <t>438</t>
  </si>
  <si>
    <t>781121011</t>
  </si>
  <si>
    <t>Nátěr penetrační na stěnu</t>
  </si>
  <si>
    <t>-1336878454</t>
  </si>
  <si>
    <t>" keramické obklady - dle legendy 1.PP"</t>
  </si>
  <si>
    <t>((2,03+1,23+0,38)*2-0,70*3)*2,00 -0,58*0,60+0,45*0,60*2</t>
  </si>
  <si>
    <t>((1,28+0,90)*2-0,70+0,10*2)*2,00</t>
  </si>
  <si>
    <t>((1,03+1,33)*2-0,70*2)*2,00</t>
  </si>
  <si>
    <t>-0,58*0,60+0,45*0,60*2</t>
  </si>
  <si>
    <t xml:space="preserve">((1,66+1,90)*2-0,70*2)*2,00 </t>
  </si>
  <si>
    <t>((1,90+0,90)*2-0,70)*2,00-0,58*0,60+0,45*0,60*2</t>
  </si>
  <si>
    <t>((0,90+1,61)*2-0,80+0,10*2)*2,00</t>
  </si>
  <si>
    <t>((1,19+1,61+0,38)*2-0,70*2-0,80)*2,00</t>
  </si>
  <si>
    <t>((2,19+0,90)*2-0,70)*2,00 -0,40*0,60+0,45*0,60*2</t>
  </si>
  <si>
    <t>((2,40+2,00)*2-0,70*3)*2,00</t>
  </si>
  <si>
    <t>((2,00+1,28)*2-0,70)*1,40</t>
  </si>
  <si>
    <t>(1,50+1,00)*2,00 + 1,20*2,00 + (3,00+1,00)*0,60</t>
  </si>
  <si>
    <t>" keramické obklady - dle legendy 1.NP"</t>
  </si>
  <si>
    <t>((2,80+1,73)*2-0,90)*2,00</t>
  </si>
  <si>
    <t>((1,20+2,40)*2-0,70*2)*2,00</t>
  </si>
  <si>
    <t>((2,40+3,42)*2-0,70)*2,00</t>
  </si>
  <si>
    <t>((1,675+3,14)*2-0,70*2)*2,00-1,75*1,03+0,40*1,03*2</t>
  </si>
  <si>
    <t>((4,20+2,76)*2-0,70)*2,00 -0,90*1,03+0,40*1,03*2</t>
  </si>
  <si>
    <t>439</t>
  </si>
  <si>
    <t>781131112</t>
  </si>
  <si>
    <t>Izolace pod obklad nátěrem nebo stěrkou ve dvou vrstvách</t>
  </si>
  <si>
    <t>926307798</t>
  </si>
  <si>
    <t>"dle TZ a skladby konstrukcí - pod obklady do výše 300mm nebo 2000mm</t>
  </si>
  <si>
    <t xml:space="preserve">((2,03+1,23+0,38)*2-0,70*3)*0,30 </t>
  </si>
  <si>
    <t>((1,03+1,33)*2-0,70*2)*0,30</t>
  </si>
  <si>
    <t>((1,66+1,90)*2-0,70*2)*0,30</t>
  </si>
  <si>
    <t>((1,90+0,90)*2-0,70)*0,30</t>
  </si>
  <si>
    <t>((1,19+1,61+0,38)*2-0,70*2-0,80)*0,30</t>
  </si>
  <si>
    <t>((2,19+0,90)*2-0,70)*0,30</t>
  </si>
  <si>
    <t>((2,40+2,00)*2-0,70*3)*0,30</t>
  </si>
  <si>
    <t>((2,00+1,28)*2-0,70)*0,30</t>
  </si>
  <si>
    <t>((2,80+1,73)*2-0,90)*0,30</t>
  </si>
  <si>
    <t>((1,20+2,40)*2-0,70*2)*0,30</t>
  </si>
  <si>
    <t>((2,40+3,42)*2-0,70)*0,30</t>
  </si>
  <si>
    <t>((1,675+3,14)*2-0,70*2)*0,30</t>
  </si>
  <si>
    <t>((4,20+2,76)*2-0,70)*0,30</t>
  </si>
  <si>
    <t>440</t>
  </si>
  <si>
    <t>781131232</t>
  </si>
  <si>
    <t>Izolace pod obklad těsnícími pásy pro styčné nebo dilatační spáry</t>
  </si>
  <si>
    <t>-1256762178</t>
  </si>
  <si>
    <t xml:space="preserve">(8+3+4*2+8+5+4*2)*0,30 </t>
  </si>
  <si>
    <t>(5+5)*2,00</t>
  </si>
  <si>
    <t>(4*5)*0,30</t>
  </si>
  <si>
    <t>441</t>
  </si>
  <si>
    <t>781474113</t>
  </si>
  <si>
    <t>Montáž obkladů vnitřních keramických hladkých přes 12 do 19 ks/m2 lepených flexibilním lepidlem</t>
  </si>
  <si>
    <t>-31413072</t>
  </si>
  <si>
    <t>442</t>
  </si>
  <si>
    <t>59761071</t>
  </si>
  <si>
    <t>obklad keramický hladký přes 12 do 19ks/m2</t>
  </si>
  <si>
    <t>-1451570724</t>
  </si>
  <si>
    <t>"vč.prořezu</t>
  </si>
  <si>
    <t>197,979*1,10</t>
  </si>
  <si>
    <t>443</t>
  </si>
  <si>
    <t>781477111</t>
  </si>
  <si>
    <t>Příplatek k montáži obkladů vnitřních keramických hladkých za plochu do 10 m2</t>
  </si>
  <si>
    <t>-1800564787</t>
  </si>
  <si>
    <t>444</t>
  </si>
  <si>
    <t>781477114</t>
  </si>
  <si>
    <t>Příplatek k montáži obkladů vnitřních keramických hladkých za spárování tmelem dvousložkovým</t>
  </si>
  <si>
    <t>-1162083295</t>
  </si>
  <si>
    <t>445</t>
  </si>
  <si>
    <t>781491011</t>
  </si>
  <si>
    <t>Montáž zrcadel plochy do 1 m2 lepených silikonovým tmelem na podkladní omítku</t>
  </si>
  <si>
    <t>-1283342217</t>
  </si>
  <si>
    <t>"odk. D9"</t>
  </si>
  <si>
    <t>0,40*0,60*7</t>
  </si>
  <si>
    <t>446</t>
  </si>
  <si>
    <t>634651D03</t>
  </si>
  <si>
    <t>Zápustné zrcadlo vel. 400 x 600mm, vč.dopravy</t>
  </si>
  <si>
    <t>-349262461</t>
  </si>
  <si>
    <t>"odk. D9  " 7</t>
  </si>
  <si>
    <t>447</t>
  </si>
  <si>
    <t>781494111</t>
  </si>
  <si>
    <t>Plastové profily rohové lepené flexibilním lepidlem</t>
  </si>
  <si>
    <t>-2036176485</t>
  </si>
  <si>
    <t>2,00*2*2+0,60*2*4 + 2,00*4</t>
  </si>
  <si>
    <t>448</t>
  </si>
  <si>
    <t>781494511</t>
  </si>
  <si>
    <t>Plastové profily ukončovací lepené flexibilním lepidlem</t>
  </si>
  <si>
    <t>911588502</t>
  </si>
  <si>
    <t>((2,03+1,23+0,38)*2-0,70*3)+6*2,00 -0,58+0,45+0,45*2</t>
  </si>
  <si>
    <t>((1,28+0,90)*2-0,70+0,10*2)+1*2,00</t>
  </si>
  <si>
    <t>((1,03+1,33)*2-0,70*2)+2*2,00</t>
  </si>
  <si>
    <t>-0,58+0,45*2</t>
  </si>
  <si>
    <t xml:space="preserve">((1,66+1,90)*2-0,70*2)+4*2,00 </t>
  </si>
  <si>
    <t>((1,90+0,90)*2-0,70)+2*2,00-0,58+0,45*2</t>
  </si>
  <si>
    <t>((0,90+1,61)*2-0,80+0,10*2)+1*2,00</t>
  </si>
  <si>
    <t>((1,19+1,61+0,38)*2-0,70*2-0,80)+4*2,00</t>
  </si>
  <si>
    <t>((2,19+0,90)*2-0,70)+2*2,00 -0,40+0,45*2</t>
  </si>
  <si>
    <t>((2,40+2,00)*2-0,70*3)+6*2,00</t>
  </si>
  <si>
    <t>((2,00+1,28)*2-0,70)+2*1,40</t>
  </si>
  <si>
    <t>(1,50+1,00)+2*2,00 + 1,20+2*2,00 + (3,00+1,00+0,60)*2</t>
  </si>
  <si>
    <t>449</t>
  </si>
  <si>
    <t>78149451R</t>
  </si>
  <si>
    <t>Plastové profily ukončovací lepené flexibilním lepidlem - bez dodání profilu</t>
  </si>
  <si>
    <t>-2066506547</t>
  </si>
  <si>
    <t>((2,80+1,73)*2-0,90)+2*2,00</t>
  </si>
  <si>
    <t>((1,20+2,40)*2-0,70*2)+4*2,00</t>
  </si>
  <si>
    <t>((2,40+3,42)*2-0,70)+2*2,00</t>
  </si>
  <si>
    <t>((1,675+3,14)*2-0,70*2)+4*2,00-1,75+0,40*2+1,03*2</t>
  </si>
  <si>
    <t>((4,20+2,76)*2-0,70)+2*2,00 -0,90+0,40*2+1,03*2</t>
  </si>
  <si>
    <t>450</t>
  </si>
  <si>
    <t>590541D7</t>
  </si>
  <si>
    <t>profil ukončovací pro vnější hrany obkladů B04b UKONČOVACÍ PROFIL PRAVOÚHLÝ Nerez 12,5x2500mm, kartáčovaná</t>
  </si>
  <si>
    <t>503309009</t>
  </si>
  <si>
    <t>77,42*1,15 'Přepočtené koeficientem množství</t>
  </si>
  <si>
    <t>451</t>
  </si>
  <si>
    <t>781495141</t>
  </si>
  <si>
    <t>Průnik obkladem kruhový do DN 30</t>
  </si>
  <si>
    <t>-784483423</t>
  </si>
  <si>
    <t>452</t>
  </si>
  <si>
    <t>781495142</t>
  </si>
  <si>
    <t>Průnik obkladem kruhový přes DN 30 do DN 90</t>
  </si>
  <si>
    <t>-832617876</t>
  </si>
  <si>
    <t>11+5</t>
  </si>
  <si>
    <t>453</t>
  </si>
  <si>
    <t>781495143</t>
  </si>
  <si>
    <t>Průnik obkladem kruhový přes DN 90</t>
  </si>
  <si>
    <t>-963289200</t>
  </si>
  <si>
    <t>3+6</t>
  </si>
  <si>
    <t>454</t>
  </si>
  <si>
    <t>998781102</t>
  </si>
  <si>
    <t>Přesun hmot tonážní pro obklady keramické v objektech v přes 6 do 12 m</t>
  </si>
  <si>
    <t>-581442117</t>
  </si>
  <si>
    <t>783</t>
  </si>
  <si>
    <t>Dokončovací práce - nátěry</t>
  </si>
  <si>
    <t>455</t>
  </si>
  <si>
    <t>783301313</t>
  </si>
  <si>
    <t>Odmaštění zámečnických konstrukcí ředidlovým odmašťovačem</t>
  </si>
  <si>
    <t>-154690380</t>
  </si>
  <si>
    <t>(1,06+0,88)*2*0,391</t>
  </si>
  <si>
    <t>(1,454*0,475 +0,20*0,14*2*2) *2</t>
  </si>
  <si>
    <t>456</t>
  </si>
  <si>
    <t>783315101</t>
  </si>
  <si>
    <t>Mezinátěr jednonásobný syntetický standardní zámečnických konstrukcí</t>
  </si>
  <si>
    <t>119328431</t>
  </si>
  <si>
    <t>457</t>
  </si>
  <si>
    <t>783315103</t>
  </si>
  <si>
    <t>Mezinátěr jednonásobný syntetický samozákladující zámečnických konstrukcí</t>
  </si>
  <si>
    <t>811433048</t>
  </si>
  <si>
    <t>"ocelové zárubně</t>
  </si>
  <si>
    <t>"T/01 "   (0,70+2*1,97)*0,21*12</t>
  </si>
  <si>
    <t>"T/02 "   (0,90+2*1,97)*0,26*7</t>
  </si>
  <si>
    <t>"T/03"   (1,60+2*1,97)*0,26*1</t>
  </si>
  <si>
    <t>"T/07"   (1,80+2*2,02)*0,26*1</t>
  </si>
  <si>
    <t>"T/08"   (2,00+2*2,02)*0,26*1</t>
  </si>
  <si>
    <t>458</t>
  </si>
  <si>
    <t>783317101</t>
  </si>
  <si>
    <t>Krycí jednonásobný syntetický standardní nátěr zámečnických konstrukcí</t>
  </si>
  <si>
    <t>531059936</t>
  </si>
  <si>
    <t>459</t>
  </si>
  <si>
    <t>783327R3</t>
  </si>
  <si>
    <t>Nátěry ocelových konstrukcí - ochranný nátěrový systém pro stupeň korozní agresivity C3</t>
  </si>
  <si>
    <t>534379509</t>
  </si>
  <si>
    <t xml:space="preserve">"kompl.provedení dle specifikace PD+TZ vč.souvísejících prací" </t>
  </si>
  <si>
    <t>"HEB 140 " (7,75*2+7,29)*0,805</t>
  </si>
  <si>
    <t>"U 140" (0,94*11+0,80*2*5 +0,94*2*5)*0,489</t>
  </si>
  <si>
    <t>"plotny "  0,20*0,30*2*10</t>
  </si>
  <si>
    <t>"HEB 100"  (0,95*2+0,60*2)*2*0,567</t>
  </si>
  <si>
    <t xml:space="preserve">         0,99*4*0,567</t>
  </si>
  <si>
    <t>784</t>
  </si>
  <si>
    <t>Dokončovací práce - malby a tapety</t>
  </si>
  <si>
    <t>460</t>
  </si>
  <si>
    <t>784121001</t>
  </si>
  <si>
    <t>Oškrabání malby v mísnostech v do 3,80 m</t>
  </si>
  <si>
    <t>201550637</t>
  </si>
  <si>
    <t>188,00+52,70</t>
  </si>
  <si>
    <t>"ostatní stropy mimo 1S10 a sociálky ( podhledy)</t>
  </si>
  <si>
    <t>"1.PP stěny - odk. 1 ( původní povrhy )</t>
  </si>
  <si>
    <t>(5,50*2+2,00)*3,10-0,90*2,20+1,26*2,32*2-0,85*2,30*2+4,00</t>
  </si>
  <si>
    <t>(12,975+1,45)*3,10</t>
  </si>
  <si>
    <t>(5,48+2,52)*2*3,10 -1,26*1,86-1,26*2,32+4,00</t>
  </si>
  <si>
    <t>(3,905*2+5,25)*3,10-1,42*1,86*2-1,00*2,32+4,00</t>
  </si>
  <si>
    <t>(3,905*2+3,15)*3,10-1,42*1,86-1,00*2,32*2+4,00</t>
  </si>
  <si>
    <t>(3,905+5,575)*3,10-1,42*1,45*2-1,20*2,32+4,00</t>
  </si>
  <si>
    <t>(12,79+6,30*2+13,23)*3,10-1,00*2,20-2,0*2,02-1,80*2,02-1,42*1,45+4,00</t>
  </si>
  <si>
    <t>(2,03+1,23+1,28+0,90+1,03+1,90*2+0,90+1,19+2,19+1,66+0,90+2,40*2)*(2,60-2,00)</t>
  </si>
  <si>
    <t>(1,115+2,00+13,58)*2*(2,25+0,75-0,08)-(4,00+3,52*2)*2,25+4,00</t>
  </si>
  <si>
    <t>(14,61+10,04)*2*(2,25+0,71)-3,00*2,25*3-1,40*1,34*2-0,92*2,10-(4,00+3,52*2)*2,25+4,00</t>
  </si>
  <si>
    <t>-1,32*2,61-1,48*1,34 +0,45*4*(2,25+0,71)*2</t>
  </si>
  <si>
    <t>"1.PP stěny - odk. 5 ( původní povrhy )</t>
  </si>
  <si>
    <t>(8,86+10,36)*3,10-1,42*1,45*3+4,00</t>
  </si>
  <si>
    <t>(8,895*2)*3,10-1,42*1,45*3-2,00*2,02+4,00</t>
  </si>
  <si>
    <t>(2,845*2+5,48)*3,10</t>
  </si>
  <si>
    <t>"1.PP stěny - odk. 6 ( původní povrhy )</t>
  </si>
  <si>
    <t>(3,97+6,97)*2*3,03-0,74*1,37*3-3,35*2,42+4,00</t>
  </si>
  <si>
    <t>(2,69+3,00)*2*3,03</t>
  </si>
  <si>
    <t>"1.PP stěny - odk. 7 ( původní povrhy )</t>
  </si>
  <si>
    <t xml:space="preserve">((4,75+(6,00+2,00))*2-3,14-0,67-0,25)*2,93 </t>
  </si>
  <si>
    <t>-0,70*1,97-0,60*1,20-1,45*1,41-2,75*2,40-0,92*2,10-1,20*2,32+4,00</t>
  </si>
  <si>
    <t>461</t>
  </si>
  <si>
    <t>-109353347</t>
  </si>
  <si>
    <t>"1.NP- stropy mimo sociálky a podhledy</t>
  </si>
  <si>
    <t>"1.NP stěny - odk. 1 ( původní povrhy )</t>
  </si>
  <si>
    <t>(14,90+10,06)*2*3,83 +14,90*0,15*5+0,30*4*3,71*2</t>
  </si>
  <si>
    <t>-2,10*2,10-1,10*2,10-2,00*2,32-1,20*2,32-1,94*1,74*3 +4,00</t>
  </si>
  <si>
    <t>-1,10*2,10-2,60*2,56-2,10*2,10-0,90*1,00-1,94*1,74 +4,00</t>
  </si>
  <si>
    <t>-1,20*2,32-1,10*2,10-0,97*2,00-0,90*1,00-0,90*1,43*2-1,75*1,43+4,00</t>
  </si>
  <si>
    <t>462</t>
  </si>
  <si>
    <t>784111001</t>
  </si>
  <si>
    <t>Oprášení (ometení ) podkladu v místnostech v do 3,80 m</t>
  </si>
  <si>
    <t>758857525</t>
  </si>
  <si>
    <t>1532,98+344,085</t>
  </si>
  <si>
    <t>463</t>
  </si>
  <si>
    <t>784181101</t>
  </si>
  <si>
    <t>Základní akrylátová jednonásobná bezbarvá penetrace podkladu v místnostech v do 3,80 m</t>
  </si>
  <si>
    <t>1268777804</t>
  </si>
  <si>
    <t xml:space="preserve">"1.PP a 1.NP  na omítky </t>
  </si>
  <si>
    <t>239,551+189,332+245,528+4,00*6+14,325+877,487</t>
  </si>
  <si>
    <t>0,25*3+4,00*8</t>
  </si>
  <si>
    <t>"dtto SDK povrchy</t>
  </si>
  <si>
    <t>2,60*2+103,872+6,60+31,186+50,00</t>
  </si>
  <si>
    <t>"ostatní" 76,00</t>
  </si>
  <si>
    <t>464</t>
  </si>
  <si>
    <t>784221101</t>
  </si>
  <si>
    <t>Dvojnásobné bílé malby ze směsí za sucha dobře otěruvzdorných v místnostech do 3,80 m</t>
  </si>
  <si>
    <t>1128831073</t>
  </si>
  <si>
    <t>787</t>
  </si>
  <si>
    <t>Dokončovací práce - zasklívání</t>
  </si>
  <si>
    <t>465</t>
  </si>
  <si>
    <t>787300901</t>
  </si>
  <si>
    <t>Oprava zasklívání střešních konstrukcí a světlíků přetmelení s odstraněním starého tmelu</t>
  </si>
  <si>
    <t>164424792</t>
  </si>
  <si>
    <t>"odk. T/10</t>
  </si>
  <si>
    <t>(1,51+3,00)*2*6</t>
  </si>
  <si>
    <t>466</t>
  </si>
  <si>
    <t>78731331R</t>
  </si>
  <si>
    <t>Zasklívání střech sklem válcovaným s drátěnou vložkou tl 6 mm s podtmelením na lišty - sklo čiré-leštěné s požární odolností E 30</t>
  </si>
  <si>
    <t>-2043917912</t>
  </si>
  <si>
    <t>"m.č. 0P05 odk. T/10  "   3,00*1,51*6</t>
  </si>
  <si>
    <t>467</t>
  </si>
  <si>
    <t>787800811</t>
  </si>
  <si>
    <t>Vysklívání podhledů tmelených</t>
  </si>
  <si>
    <t>-1636705791</t>
  </si>
  <si>
    <t>"m.č. 0P05 "   3,00*1,51*6</t>
  </si>
  <si>
    <t>468</t>
  </si>
  <si>
    <t>787911115</t>
  </si>
  <si>
    <t>Montáž neprůhledné fólie na sklo</t>
  </si>
  <si>
    <t>305596270</t>
  </si>
  <si>
    <t>"odk. OF"</t>
  </si>
  <si>
    <t>"1.PP"   0,40*1,30 + 0,60*1,30*3</t>
  </si>
  <si>
    <t>0,90*1,43*2+1,78*1,43</t>
  </si>
  <si>
    <t>469</t>
  </si>
  <si>
    <t>63479014</t>
  </si>
  <si>
    <t>fólie na sklo nereflexní kouřová 56%</t>
  </si>
  <si>
    <t>-1944027250</t>
  </si>
  <si>
    <t>7,979*1,03 'Přepočtené koeficientem množství</t>
  </si>
  <si>
    <t>470</t>
  </si>
  <si>
    <t>998787102</t>
  </si>
  <si>
    <t>Přesun hmot tonážní pro zasklívání v objektech v přes 6 do 12 m</t>
  </si>
  <si>
    <t>-524391252</t>
  </si>
  <si>
    <t>Práce a dodávky M</t>
  </si>
  <si>
    <t>33-M</t>
  </si>
  <si>
    <t>Montáže dopr.zaříz.,sklad. zař. a váh</t>
  </si>
  <si>
    <t>471</t>
  </si>
  <si>
    <t>330530R07</t>
  </si>
  <si>
    <t xml:space="preserve">Demontáž nákladního výtahu, vč. šachetních dveří a všech komponentů </t>
  </si>
  <si>
    <t>-270150122</t>
  </si>
  <si>
    <t>" u vstupu do skladu" 1</t>
  </si>
  <si>
    <t>"ve velkokapacitní kuchyni" 1</t>
  </si>
  <si>
    <t>2914 - D.1.4.1 - Zdravotechnika a Plynoinstalace</t>
  </si>
  <si>
    <t xml:space="preserve">    8 - Trubní vedení</t>
  </si>
  <si>
    <t xml:space="preserve">    9 - Ostatní konstrukce a práce, bourání</t>
  </si>
  <si>
    <t xml:space="preserve">    720 - Zdravotechnika - bourání a zednické výpomoce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</si>
  <si>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</si>
  <si>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</si>
  <si>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</si>
  <si>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</si>
  <si>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 xml:space="preserve">    726 - Zdravotechnika - předstěnové instalace</t>
  </si>
  <si>
    <t xml:space="preserve">    731 - Ústřední vytápění - kotelny</t>
  </si>
  <si>
    <t xml:space="preserve">    23-M - Montáže potrubí</t>
  </si>
  <si>
    <t>132212221</t>
  </si>
  <si>
    <t>Hloubení zapažených rýh šířky do 2000 mm v soudržných horninách třídy těžitelnosti I skupiny 3 ručně</t>
  </si>
  <si>
    <t>-1150966000</t>
  </si>
  <si>
    <t>"1.PP - vně objektu u napojení ležaté kanzalice</t>
  </si>
  <si>
    <t>"RŠ1" 1,50*0,90*(1,00+0,47-0,20)</t>
  </si>
  <si>
    <t>"u napojení Š6"   2,50*0,90*((2,05+2,00)/2-0,20)</t>
  </si>
  <si>
    <t>139001101</t>
  </si>
  <si>
    <t>Příplatek za ztížení vykopávky v blízkosti podzemního vedení</t>
  </si>
  <si>
    <t>1435684966</t>
  </si>
  <si>
    <t>139751101</t>
  </si>
  <si>
    <t>1905908138</t>
  </si>
  <si>
    <t>" pro ležatou kanalizaci v 1.PP - viz podélné řezy ( po odstranění podlah)</t>
  </si>
  <si>
    <t>"K1"   3,93*0,60*((2,00+1,90)/2-0,55)</t>
  </si>
  <si>
    <t xml:space="preserve">"K2-RŠ1"   </t>
  </si>
  <si>
    <t>(12,50-1,10-0,80)*0,60*((0,75+0,95)/2-0,20)</t>
  </si>
  <si>
    <t>"K5"  5,70*0,60*((0,75+0,89)/2-0,20)</t>
  </si>
  <si>
    <t>"K3" 0,50*0,60*((0,75+0,76)/2-0,20)</t>
  </si>
  <si>
    <t>"K4" 1,20*0,60*((0,75+0,84)/2-0,20)</t>
  </si>
  <si>
    <t>"K6" 1,80*0,60*((0,75+0,94)/2-0,20)</t>
  </si>
  <si>
    <t>"K7" 3,00*0,60*((0,75+0,95)/2-0,20)</t>
  </si>
  <si>
    <t>"K8" 0,50*0,60*((0,75+0,79)/2-0,20)</t>
  </si>
  <si>
    <t>151101101</t>
  </si>
  <si>
    <t>Zřízení příložného pažení a rozepření stěn rýh hl do 2 m</t>
  </si>
  <si>
    <t>-964992454</t>
  </si>
  <si>
    <t>"RŠ1" 1,50*(1,00+0,47-0,20)*2</t>
  </si>
  <si>
    <t>"u napojení Š6"   2,50*((2,05+2,00)/2-0,20)*2</t>
  </si>
  <si>
    <t>151101111</t>
  </si>
  <si>
    <t>Odstranění příložného pažení a rozepření stěn rýh hl do 2 m</t>
  </si>
  <si>
    <t>-934210854</t>
  </si>
  <si>
    <t>-644795288</t>
  </si>
  <si>
    <t>"výkopek ležaté kanalizace v 1.PP - viz podélné řezy ( po odstranění podlah)</t>
  </si>
  <si>
    <t>12,188</t>
  </si>
  <si>
    <t>-114590976</t>
  </si>
  <si>
    <t>4,06266666666667*3 'Přepočtené koeficientem množství</t>
  </si>
  <si>
    <t>-1104944430</t>
  </si>
  <si>
    <t>"přebytečný výkopek</t>
  </si>
  <si>
    <t>5,821+12,188</t>
  </si>
  <si>
    <t>2130914649</t>
  </si>
  <si>
    <t>18,009*2,00</t>
  </si>
  <si>
    <t>174112102</t>
  </si>
  <si>
    <t>Zásyp v uzavřených prostorech do 30 m3 sypaninou se zhutněním při překopech inženýrských sítí ručně</t>
  </si>
  <si>
    <t>142667388</t>
  </si>
  <si>
    <t>"odpočet vytlačené kubatury</t>
  </si>
  <si>
    <t>"K1"   -3,93*0,60*0,10</t>
  </si>
  <si>
    <t xml:space="preserve">       -3,93*0,60*(0,15+0,30)</t>
  </si>
  <si>
    <t>-(12,50-1,10-0,80)*0,60*0,10</t>
  </si>
  <si>
    <t>-(12,50-1,10-0,80)*0,60*(0,125+0,30)</t>
  </si>
  <si>
    <t>"K3 až K8"  -(5,70+0,50+1,20+1,80+3,00+0,50)*0,60*0,10</t>
  </si>
  <si>
    <t>"K3" -0,50*0,60*(0,10+0,30)</t>
  </si>
  <si>
    <t>"K4" -1,20*0,60*(0,10+0,30)</t>
  </si>
  <si>
    <t>"K5"  -5,70*0,60*(0,10+0,30)</t>
  </si>
  <si>
    <t>"K6" -1,80*0,60*(0,10+0,30)</t>
  </si>
  <si>
    <t>"K7" -3,00*0,60*(0,125+0,30)</t>
  </si>
  <si>
    <t>"K8" -0,50*0,60*(0,125+0,30)</t>
  </si>
  <si>
    <t>58344171</t>
  </si>
  <si>
    <t>štěrkodrť frakce 0/32, vč. dopravy</t>
  </si>
  <si>
    <t>30319194</t>
  </si>
  <si>
    <t>3,689*2,00</t>
  </si>
  <si>
    <t>174152101</t>
  </si>
  <si>
    <t>Zásyp jam, šachet a rýh do 30 m3 sypaninou se zhutněním při překopech inženýrských sítí</t>
  </si>
  <si>
    <t>1354829835</t>
  </si>
  <si>
    <t>5,821</t>
  </si>
  <si>
    <t>"RŠ1" -1,50*0,90*0,10</t>
  </si>
  <si>
    <t>"RŠ1" -1,50*0,90*(0,15+0,30)</t>
  </si>
  <si>
    <t>"u napojení Š6"   -2,50*0,90*0,10</t>
  </si>
  <si>
    <t>"u napojení Š6"   -2,50*0,90*(0,15+0,30)</t>
  </si>
  <si>
    <t>"šachta RŠ1" -3,14*(0,20)^2*(1,47-0,10-0,45-0,20)</t>
  </si>
  <si>
    <t>1495595566</t>
  </si>
  <si>
    <t>3,75*2,00</t>
  </si>
  <si>
    <t>175111101</t>
  </si>
  <si>
    <t>Obsypání potrubí ručně sypaninou bez prohození, uloženou do 3 m</t>
  </si>
  <si>
    <t>204229867</t>
  </si>
  <si>
    <t xml:space="preserve">"kolem potrubí - vně"   </t>
  </si>
  <si>
    <t>"RŠ1" 1,50*0,90*(0,15+0,30)</t>
  </si>
  <si>
    <t>"u napojení Š6"   2,50*0,90*(0,15+0,30)</t>
  </si>
  <si>
    <t xml:space="preserve">"u výkopu pro ležatou kanalizaci v 1.PP </t>
  </si>
  <si>
    <t>"K1"   3,93*0,60*(0,15+0,30)</t>
  </si>
  <si>
    <t>(12,50-1,10-0,80)*0,60*(0,125+0,30)</t>
  </si>
  <si>
    <t>"K5"  5,70*0,60*(0,10+0,30)</t>
  </si>
  <si>
    <t>"K3" 0,50*0,60*(0,10+0,30)</t>
  </si>
  <si>
    <t>"K4" 1,20*0,60*(0,10+0,30)</t>
  </si>
  <si>
    <t>"K6" 1,80*0,60*(0,10+0,30)</t>
  </si>
  <si>
    <t>"K7" 3,00*0,60*(0,125+0,30)</t>
  </si>
  <si>
    <t>"K8" 0,50*0,60*(0,125+0,30)</t>
  </si>
  <si>
    <t>58331351</t>
  </si>
  <si>
    <t>kamenivo těžené drobné frakce 0/4, vč. dopravy</t>
  </si>
  <si>
    <t>2026998698</t>
  </si>
  <si>
    <t>8,486*1,67</t>
  </si>
  <si>
    <t>181912112</t>
  </si>
  <si>
    <t>Úprava pláně v hornině třídy těžitelnosti I skupiny 3 se zhutněním ručně</t>
  </si>
  <si>
    <t>1303243388</t>
  </si>
  <si>
    <t>"u výkopu pro ležatou kanalizaci v 1.PP a vně</t>
  </si>
  <si>
    <t>"RŠ1" 1,50*0,90</t>
  </si>
  <si>
    <t>"u napojení Š6"   2,50*0,90</t>
  </si>
  <si>
    <t>"K1"   3,93*0,60</t>
  </si>
  <si>
    <t>(12,50-1,10-0,80)*0,60</t>
  </si>
  <si>
    <t>"K3 až K8"  (5,70+0,50+1,20+1,80+3,00+0,50)*0,60</t>
  </si>
  <si>
    <t>310236251</t>
  </si>
  <si>
    <t>Zazdívka otvorů pl přes 0,0225 do 0,09 m2 ve zdivu nadzákladovém cihlami pálenými tl přes 300 do 450 mm</t>
  </si>
  <si>
    <t>-1860708421</t>
  </si>
  <si>
    <t>"1.PP - v místě ležaté kanalizace " 2</t>
  </si>
  <si>
    <t>310237271</t>
  </si>
  <si>
    <t>Zazdívka otvorů pl přes 0,09 do 0,25 m2 ve zdivu nadzákladovém cihlami pálenými tl přes 600 do 750 mm</t>
  </si>
  <si>
    <t>-549676700</t>
  </si>
  <si>
    <t>"1.PP - v místě ležaté kanalizace " 1</t>
  </si>
  <si>
    <t>310237281</t>
  </si>
  <si>
    <t>Zazdívka otvorů pl přes 0,09 do 0,25 m2 ve zdivu nadzákladovém cihlami pálenými tl přes 750 do 900 mm</t>
  </si>
  <si>
    <t>461034645</t>
  </si>
  <si>
    <t>451572111</t>
  </si>
  <si>
    <t>Lože pod potrubí otevřený výkop z kameniva drobného těženého</t>
  </si>
  <si>
    <t>-1160357438</t>
  </si>
  <si>
    <t>"RŠ1" 1,50*0,90*0,10</t>
  </si>
  <si>
    <t>"u napojení Š6"   2,50*0,90*0,10</t>
  </si>
  <si>
    <t>"u výkopu pro ležatou kanalizaci v 1.PP  - viz podélné řezy</t>
  </si>
  <si>
    <t>"K1"   3,93*0,60*0,10</t>
  </si>
  <si>
    <t>(12,50-1,10-0,80)*0,60*0,10</t>
  </si>
  <si>
    <t>"K5"  5,70*0,60*0,10</t>
  </si>
  <si>
    <t>"K3" 0,50*0,60*0,10</t>
  </si>
  <si>
    <t>"K4" 1,20*0,60*0,10</t>
  </si>
  <si>
    <t>"K6" 1,80*0,60*0,10</t>
  </si>
  <si>
    <t>"K7" 3,00*0,60*0,10</t>
  </si>
  <si>
    <t>"K8" 0,50*0,60*0,10</t>
  </si>
  <si>
    <t>-1582467049</t>
  </si>
  <si>
    <t>"RŠ1" 2,00*1,50</t>
  </si>
  <si>
    <t>"u napojení Š6"   3,00*1,50</t>
  </si>
  <si>
    <t>631312141</t>
  </si>
  <si>
    <t>Doplnění rýh v dosavadních mazaninách betonem prostým</t>
  </si>
  <si>
    <t>-354303841</t>
  </si>
  <si>
    <t>"1.PP - v místě ležaté kanalizace ( mimo bourané podlahy stavební části )</t>
  </si>
  <si>
    <t>11,80*0,60*0,10</t>
  </si>
  <si>
    <t>" 2-há vrstva"  0,708</t>
  </si>
  <si>
    <t>1055125248</t>
  </si>
  <si>
    <t>-18782657</t>
  </si>
  <si>
    <t>11,80*0,60*1,10*4,335/1000</t>
  </si>
  <si>
    <t>Trubní vedení</t>
  </si>
  <si>
    <t>894812003</t>
  </si>
  <si>
    <t>Revizní a čistící šachta z PP - šachtové dno DN 400/150 pravý a levý přítok</t>
  </si>
  <si>
    <t>-1173938406</t>
  </si>
  <si>
    <t>894812032</t>
  </si>
  <si>
    <t>Revizní a čistící šachta z PP DN 400 - šachtová roura korugovaná bez hrdla světlé hloubky 1500 mm</t>
  </si>
  <si>
    <t>1854926427</t>
  </si>
  <si>
    <t>894812041</t>
  </si>
  <si>
    <t>Příplatek k rourám revizní a čistící šachty z PP DN 400 za uříznutí šachtové roury</t>
  </si>
  <si>
    <t>-1648258080</t>
  </si>
  <si>
    <t>894812062</t>
  </si>
  <si>
    <t>Revizní a čistící šachta z PP DN 400 - poklop litinový s betonovým rámem pro třídu zatížení B125</t>
  </si>
  <si>
    <t>798426971</t>
  </si>
  <si>
    <t>8999R05</t>
  </si>
  <si>
    <t xml:space="preserve">Napojení nové připojovací kanalizace D150 do stávající šachty Šst., vč.jádrové navrtávky, mat.přechodek a pružných spojek pro zajištění pevnosti a těsnosti propojení </t>
  </si>
  <si>
    <t>-263261788</t>
  </si>
  <si>
    <t>"u stávající šachty Š6st"  1</t>
  </si>
  <si>
    <t>Ostatní konstrukce a práce, bourání</t>
  </si>
  <si>
    <t>971042351</t>
  </si>
  <si>
    <t>Vybourání otvorů v betonových příčkách a zdech pl do 0,09 m2 tl do 450 mm</t>
  </si>
  <si>
    <t>1466442025</t>
  </si>
  <si>
    <t>971052471</t>
  </si>
  <si>
    <t>Vybourání nebo prorážení otvorů v ŽB příčkách a zdech pl do 0,25 m2 tl do 750 mm</t>
  </si>
  <si>
    <t>1216039752</t>
  </si>
  <si>
    <t>971052481</t>
  </si>
  <si>
    <t>Vybourání nebo prorážení otvorů v ŽB příčkách a zdech pl do 0,25 m2 tl do 900 mm</t>
  </si>
  <si>
    <t>439367263</t>
  </si>
  <si>
    <t>974042577</t>
  </si>
  <si>
    <t>Vysekání rýh v dlažbě betonové nebo jiné monolitické hl do 200 mm š do 300 mm</t>
  </si>
  <si>
    <t>445495386</t>
  </si>
  <si>
    <t>"K1"  4,00</t>
  </si>
  <si>
    <t>"K5 -1S02 a 1S01"   0,70+1,50+0,40+3,10-0,80+0,60</t>
  </si>
  <si>
    <t>"K2 - 1S01"    1,90+0,40</t>
  </si>
  <si>
    <t>974042579</t>
  </si>
  <si>
    <t>Příplatek k vysekání rýh v dlažbě betonové nebo jiné monolitické hl do 200 mm ZKD 100 mm š rýhy</t>
  </si>
  <si>
    <t>-305444687</t>
  </si>
  <si>
    <t>11,80*3</t>
  </si>
  <si>
    <t>977312114</t>
  </si>
  <si>
    <t>Řezání stávajících betonových mazanin vyztužených hl do 200 mm</t>
  </si>
  <si>
    <t>-990904646</t>
  </si>
  <si>
    <t>"K1"  4,00*2</t>
  </si>
  <si>
    <t>"K5 -1S02 a 1S01"   5,50*2</t>
  </si>
  <si>
    <t>"K2 - 1S01"    2,30*2</t>
  </si>
  <si>
    <t>-1910225171</t>
  </si>
  <si>
    <t>-57952737</t>
  </si>
  <si>
    <t>-116192968</t>
  </si>
  <si>
    <t>-1589544584</t>
  </si>
  <si>
    <t>13,024*14 'Přepočtené koeficientem množství</t>
  </si>
  <si>
    <t>633660945</t>
  </si>
  <si>
    <t>13,024</t>
  </si>
  <si>
    <t>276024814</t>
  </si>
  <si>
    <t>508012012</t>
  </si>
  <si>
    <t>11,80*0,60</t>
  </si>
  <si>
    <t>212369319</t>
  </si>
  <si>
    <t>7,08*0,00033 'Přepočtené koeficientem množství</t>
  </si>
  <si>
    <t>-2009539450</t>
  </si>
  <si>
    <t>706534831</t>
  </si>
  <si>
    <t>62833158</t>
  </si>
  <si>
    <t>pás asfaltový natavitelný oxidovaný tl 4,0mm typu G200 S40 s vložkou ze skleněné tkaniny, s jemnozrnným minerálním posypem</t>
  </si>
  <si>
    <t>-1419147772</t>
  </si>
  <si>
    <t>7,08*1,1655 'Přepočtené koeficientem množství</t>
  </si>
  <si>
    <t>1037370589</t>
  </si>
  <si>
    <t>670909859</t>
  </si>
  <si>
    <t>711745567</t>
  </si>
  <si>
    <t>Izolace proti vodě provedení spojů přitavením pásu NAIP 500 mm</t>
  </si>
  <si>
    <t>1292853865</t>
  </si>
  <si>
    <t>" - u napojení izolace na původní</t>
  </si>
  <si>
    <t>11,80*2</t>
  </si>
  <si>
    <t>77061319</t>
  </si>
  <si>
    <t>23,6*0,63 'Přepočtené koeficientem množství</t>
  </si>
  <si>
    <t>800758620</t>
  </si>
  <si>
    <t>71299R014</t>
  </si>
  <si>
    <t>Opatrné vybourání střešního souvrství pro prostup ZTI a zpětné zapravení po provedeném prostupu do původního stavu, lemování prostupu nad střechou</t>
  </si>
  <si>
    <t>373794697</t>
  </si>
  <si>
    <t>"kompletní dodávka a montáž dle specifikace PD a přidružených prací !</t>
  </si>
  <si>
    <t>"ZTI - prostup" 1</t>
  </si>
  <si>
    <t>720</t>
  </si>
  <si>
    <t>Zdravotechnika - bourání a zednické výpomoce</t>
  </si>
  <si>
    <t>722_Z1</t>
  </si>
  <si>
    <t>Bourání a zednické výpomoce ZTI ( mimo ležatou kanalizaci !)</t>
  </si>
  <si>
    <t>-1536442282</t>
  </si>
  <si>
    <t>721</t>
  </si>
  <si>
    <t>Zdravotechnika - vnitřní kanalizace</t>
  </si>
  <si>
    <t>721100911</t>
  </si>
  <si>
    <t>Zazátkování hrdla potrubí kanalizačního</t>
  </si>
  <si>
    <t>1631597723</t>
  </si>
  <si>
    <t>721110963</t>
  </si>
  <si>
    <t>Potrubí kameninové propojení potrubí DN 150</t>
  </si>
  <si>
    <t>-24872494</t>
  </si>
  <si>
    <t>"u šachty RŠ1" 2</t>
  </si>
  <si>
    <t>721110973</t>
  </si>
  <si>
    <t>Potrubí kameninové krácení trub DN 150</t>
  </si>
  <si>
    <t>1346727733</t>
  </si>
  <si>
    <t>721171803</t>
  </si>
  <si>
    <t>Demontáž potrubí z PVC D do 75</t>
  </si>
  <si>
    <t>-860237119</t>
  </si>
  <si>
    <t>721171808</t>
  </si>
  <si>
    <t>Demontáž potrubí z PVC D přes 75 do 114</t>
  </si>
  <si>
    <t>-1002393114</t>
  </si>
  <si>
    <t>721171916</t>
  </si>
  <si>
    <t>Potrubí z PP propojení potrubí DN 125</t>
  </si>
  <si>
    <t>1274671477</t>
  </si>
  <si>
    <t>721171917</t>
  </si>
  <si>
    <t>Potrubí z PP propojení potrubí DN 160</t>
  </si>
  <si>
    <t>1022239092</t>
  </si>
  <si>
    <t>721173401</t>
  </si>
  <si>
    <t>Potrubí kanalizační z PVC SN 4 svodné DN 110</t>
  </si>
  <si>
    <t>106173403</t>
  </si>
  <si>
    <t>721173402</t>
  </si>
  <si>
    <t>Potrubí kanalizační z PVC SN 4 svodné DN 125</t>
  </si>
  <si>
    <t>123870189</t>
  </si>
  <si>
    <t>721173403</t>
  </si>
  <si>
    <t>Potrubí kanalizační z PVC SN 4 svodné DN 160</t>
  </si>
  <si>
    <t>-1313710494</t>
  </si>
  <si>
    <t>721174024</t>
  </si>
  <si>
    <t>Potrubí kanalizační z PP odpadní DN 75</t>
  </si>
  <si>
    <t>94927055</t>
  </si>
  <si>
    <t>721174025</t>
  </si>
  <si>
    <t>Potrubí kanalizační z PP odpadní DN 110</t>
  </si>
  <si>
    <t>-888987144</t>
  </si>
  <si>
    <t>721174026</t>
  </si>
  <si>
    <t>Potrubí kanalizační z PP odpadní DN 125</t>
  </si>
  <si>
    <t>172775860</t>
  </si>
  <si>
    <t>721174041</t>
  </si>
  <si>
    <t>Potrubí kanalizační z PP připojovací DN 32</t>
  </si>
  <si>
    <t>371668725</t>
  </si>
  <si>
    <t>721174042</t>
  </si>
  <si>
    <t>Potrubí kanalizační z PP připojovací DN 40</t>
  </si>
  <si>
    <t>-2121244243</t>
  </si>
  <si>
    <t>721174043</t>
  </si>
  <si>
    <t>Potrubí kanalizační z PP připojovací DN 50</t>
  </si>
  <si>
    <t>-289603784</t>
  </si>
  <si>
    <t>721174044</t>
  </si>
  <si>
    <t>Potrubí kanalizační z PP připojovací DN 75</t>
  </si>
  <si>
    <t>-1105993339</t>
  </si>
  <si>
    <t>721174045</t>
  </si>
  <si>
    <t>Potrubí kanalizační z PP připojovací DN 110</t>
  </si>
  <si>
    <t>-905937693</t>
  </si>
  <si>
    <t>28611944</t>
  </si>
  <si>
    <t>čistící kus kanalizační PVC DN 110</t>
  </si>
  <si>
    <t>-1755440906</t>
  </si>
  <si>
    <t>28615603</t>
  </si>
  <si>
    <t>čistící tvarovka odpadní PP DN 110 pro vysoké teploty</t>
  </si>
  <si>
    <t>927398064</t>
  </si>
  <si>
    <t>28615602</t>
  </si>
  <si>
    <t>čistící tvarovka odpadní PP DN 75 pro vysoké teploty</t>
  </si>
  <si>
    <t>1445538977</t>
  </si>
  <si>
    <t>721194103</t>
  </si>
  <si>
    <t>Vyvedení a upevnění odpadních výpustek DN 32</t>
  </si>
  <si>
    <t>-1650154035</t>
  </si>
  <si>
    <t>721194104</t>
  </si>
  <si>
    <t>Vyvedení a upevnění odpadních výpustek DN 40</t>
  </si>
  <si>
    <t>-252920495</t>
  </si>
  <si>
    <t>721194105</t>
  </si>
  <si>
    <t>Vyvedení a upevnění odpadních výpustek DN 50</t>
  </si>
  <si>
    <t>1767835487</t>
  </si>
  <si>
    <t>721194107</t>
  </si>
  <si>
    <t>Vyvedení a upevnění odpadních výpustek DN 70</t>
  </si>
  <si>
    <t>-879664126</t>
  </si>
  <si>
    <t>721194109</t>
  </si>
  <si>
    <t>Vyvedení a upevnění odpadních výpustek DN 110</t>
  </si>
  <si>
    <t>1596654374</t>
  </si>
  <si>
    <t>721210817</t>
  </si>
  <si>
    <t>Demontáž vpustí vanových DN 70</t>
  </si>
  <si>
    <t>-534316521</t>
  </si>
  <si>
    <t>721212128</t>
  </si>
  <si>
    <t>Odtokový sprchový žlab délky 1050 mm s krycím roštem a zápachovou uzávěrkou</t>
  </si>
  <si>
    <t>1762451313</t>
  </si>
  <si>
    <t>721220801</t>
  </si>
  <si>
    <t>Demontáž uzávěrek zápachových DN 70</t>
  </si>
  <si>
    <t>954033856</t>
  </si>
  <si>
    <t>721229111</t>
  </si>
  <si>
    <t>Montáž zápachové uzávěrky pro pračku a myčku do DN 50 ostatní typ</t>
  </si>
  <si>
    <t>-557485130</t>
  </si>
  <si>
    <t>55161834</t>
  </si>
  <si>
    <t>uzávěrka zápachová pro pračku a myčku podomítková s přípojem vody a elektřiny DN 40/50</t>
  </si>
  <si>
    <t>1658002033</t>
  </si>
  <si>
    <t>721273152</t>
  </si>
  <si>
    <t>Hlavice ventilační polypropylen PP DN 75</t>
  </si>
  <si>
    <t>2070030898</t>
  </si>
  <si>
    <t>721274121</t>
  </si>
  <si>
    <t>Přivzdušňovací ventil vnitřní odpadních potrubí DN od 32 do 50</t>
  </si>
  <si>
    <t>-275313106</t>
  </si>
  <si>
    <t>721274126</t>
  </si>
  <si>
    <t>Přivzdušňovací ventil vnitřní odpadních potrubí DN 110</t>
  </si>
  <si>
    <t>1384373274</t>
  </si>
  <si>
    <t>721290111</t>
  </si>
  <si>
    <t>Zkouška těsnosti potrubí kanalizace vodou DN do 125</t>
  </si>
  <si>
    <t>-478688110</t>
  </si>
  <si>
    <t>18,00*2+6+8+12+6+6+24+12+16</t>
  </si>
  <si>
    <t>721290112</t>
  </si>
  <si>
    <t>Zkouška těsnosti potrubí kanalizace vodou DN 150/DN 200</t>
  </si>
  <si>
    <t>1945594428</t>
  </si>
  <si>
    <t>998721102</t>
  </si>
  <si>
    <t>Přesun hmot tonážní pro vnitřní kanalizace v objektech v přes 6 do 12 m</t>
  </si>
  <si>
    <t>-205181519</t>
  </si>
  <si>
    <t>722</t>
  </si>
  <si>
    <t>Zdravotechnika - vnitřní vodovod</t>
  </si>
  <si>
    <t>722130801</t>
  </si>
  <si>
    <t>Demontáž potrubí ocelové pozinkované závitové DN do 25</t>
  </si>
  <si>
    <t>-943569153</t>
  </si>
  <si>
    <t>722130802</t>
  </si>
  <si>
    <t>Demontáž potrubí ocelové pozinkované závitové DN přes 25 do 40</t>
  </si>
  <si>
    <t>969992308</t>
  </si>
  <si>
    <t>722130821</t>
  </si>
  <si>
    <t>Demontáž spoje na závit šroubení G 6/4</t>
  </si>
  <si>
    <t>323941398</t>
  </si>
  <si>
    <t>722130831</t>
  </si>
  <si>
    <t>Demontáž nástěnky</t>
  </si>
  <si>
    <t>868469361</t>
  </si>
  <si>
    <t>722170944</t>
  </si>
  <si>
    <t>Oprava potrubí PE spojka Gebo BI nátrubkové G 1</t>
  </si>
  <si>
    <t>-1560912198</t>
  </si>
  <si>
    <t>722173913</t>
  </si>
  <si>
    <t>Potrubí plastové spoje svar polyfuze D přes 20 do 25 mm</t>
  </si>
  <si>
    <t>1088407706</t>
  </si>
  <si>
    <t>722174022</t>
  </si>
  <si>
    <t>Potrubí vodovodní plastové PPR svar polyfúze PN 20 D 20x3,4 mm</t>
  </si>
  <si>
    <t>72449537</t>
  </si>
  <si>
    <t>722174023</t>
  </si>
  <si>
    <t>Potrubí vodovodní plastové PPR svar polyfúze PN 20 D 25x4,2 mm</t>
  </si>
  <si>
    <t>-920866413</t>
  </si>
  <si>
    <t>722174024</t>
  </si>
  <si>
    <t>Potrubí vodovodní plastové PPR svar polyfúze PN 20 D 32x5,4 mm</t>
  </si>
  <si>
    <t>1197862733</t>
  </si>
  <si>
    <t>722181231</t>
  </si>
  <si>
    <t>Ochrana vodovodního potrubí přilepenými termoizolačními trubicemi z PE tl přes 9 do 13 mm DN do 22 mm</t>
  </si>
  <si>
    <t>-1945172796</t>
  </si>
  <si>
    <t>722181232</t>
  </si>
  <si>
    <t>Ochrana vodovodního potrubí přilepenými termoizolačními trubicemi z PE tl přes 9 do 13 mm DN přes 22 do 45 mm</t>
  </si>
  <si>
    <t>-445654009</t>
  </si>
  <si>
    <t>722181241</t>
  </si>
  <si>
    <t>Ochrana vodovodního potrubí přilepenými termoizolačními trubicemi z PE tl přes 13 do 20 mm DN do 22 mm</t>
  </si>
  <si>
    <t>2001076699</t>
  </si>
  <si>
    <t>722181242</t>
  </si>
  <si>
    <t>Ochrana vodovodního potrubí přilepenými termoizolačními trubicemi z PE tl přes 13 do 20 mm DN přes 22 do 45 mm</t>
  </si>
  <si>
    <t>128621114</t>
  </si>
  <si>
    <t>18+6</t>
  </si>
  <si>
    <t>722181812</t>
  </si>
  <si>
    <t>Demontáž plstěných pásů z trub D do 50</t>
  </si>
  <si>
    <t>-1924823041</t>
  </si>
  <si>
    <t>722190401</t>
  </si>
  <si>
    <t>Vyvedení a upevnění výpustku DN do 25</t>
  </si>
  <si>
    <t>-1723151325</t>
  </si>
  <si>
    <t>722190901</t>
  </si>
  <si>
    <t>Uzavření nebo otevření vodovodního potrubí při opravách</t>
  </si>
  <si>
    <t>-688046771</t>
  </si>
  <si>
    <t>722220151</t>
  </si>
  <si>
    <t>Nástěnka závitová plastová PPR PN 20 DN 16 x G 1/2"</t>
  </si>
  <si>
    <t>-1792158843</t>
  </si>
  <si>
    <t>722220161</t>
  </si>
  <si>
    <t>Nástěnný komplet plastový PPR PN 20 DN 20 x G 1/2"</t>
  </si>
  <si>
    <t>1003827645</t>
  </si>
  <si>
    <t>722224115</t>
  </si>
  <si>
    <t>Kohout plnicí nebo vypouštěcí G 1/2" PN 10 s jedním závitem</t>
  </si>
  <si>
    <t>-105758609</t>
  </si>
  <si>
    <t>722231083</t>
  </si>
  <si>
    <t>Ventil zpětný G 3/4" PN 16 do 90°C</t>
  </si>
  <si>
    <t>-361295390</t>
  </si>
  <si>
    <t>722231084</t>
  </si>
  <si>
    <t>Ventil zpětný G 1" PN 16 do 90°C</t>
  </si>
  <si>
    <t>-603034544</t>
  </si>
  <si>
    <t>722231221</t>
  </si>
  <si>
    <t>Ventil pojistný mosazný G 1/2" PN 6 do 100°C k bojleru s vnitřním x vnějším závitem</t>
  </si>
  <si>
    <t>-1999713327</t>
  </si>
  <si>
    <t>722232062</t>
  </si>
  <si>
    <t>Kohout kulový přímý G 3/4" PN 42 do 185°C vnitřní závit s vypouštěním</t>
  </si>
  <si>
    <t>1444050819</t>
  </si>
  <si>
    <t>722240121</t>
  </si>
  <si>
    <t>Kohout kulový plastový PPR DN 16</t>
  </si>
  <si>
    <t>2058195249</t>
  </si>
  <si>
    <t>722240122</t>
  </si>
  <si>
    <t>Kohout kulový plastový PPR DN 20</t>
  </si>
  <si>
    <t>-322141276</t>
  </si>
  <si>
    <t>722240123</t>
  </si>
  <si>
    <t>Kohout kulový plastový PPR DN 25</t>
  </si>
  <si>
    <t>1612624201</t>
  </si>
  <si>
    <t>722262212</t>
  </si>
  <si>
    <t>Vodoměr závitový jednovtokový suchoběžný do 40°C G 1/2"x 110 mm Qn 1,5 m3/h horizontální</t>
  </si>
  <si>
    <t>-1162552807</t>
  </si>
  <si>
    <t>722263206</t>
  </si>
  <si>
    <t>Vodoměr závitový jednovtokový suchoběžný do 100°C G 1/2"x 110 mm Qn 1,5 m3/h horizontální</t>
  </si>
  <si>
    <t>-1736545350</t>
  </si>
  <si>
    <t>722290226</t>
  </si>
  <si>
    <t>Zkouška těsnosti vodovodního potrubí závitového DN do 50</t>
  </si>
  <si>
    <t>-623571953</t>
  </si>
  <si>
    <t>722290234</t>
  </si>
  <si>
    <t>Proplach a dezinfekce vodovodního potrubí DN do 80</t>
  </si>
  <si>
    <t>-1772089504</t>
  </si>
  <si>
    <t>998722102</t>
  </si>
  <si>
    <t>Přesun hmot tonážní pro vnitřní vodovod v objektech v přes 6 do 12 m</t>
  </si>
  <si>
    <t>-1204902862</t>
  </si>
  <si>
    <t>723</t>
  </si>
  <si>
    <t>Zdravotechnika - vnitřní plynovod</t>
  </si>
  <si>
    <t>723120804</t>
  </si>
  <si>
    <t>Demontáž potrubí ocelové závitové svařované DN do 25</t>
  </si>
  <si>
    <t>-662936866</t>
  </si>
  <si>
    <t>723120805</t>
  </si>
  <si>
    <t>Demontáž potrubí ocelové závitové svařované DN od 25 do 50</t>
  </si>
  <si>
    <t>1979016984</t>
  </si>
  <si>
    <t>6+12+24</t>
  </si>
  <si>
    <t>733191918</t>
  </si>
  <si>
    <t>Zaslepení potrubí ocelového závitového zavařením a skováním DN 50</t>
  </si>
  <si>
    <t>-1037495187</t>
  </si>
  <si>
    <t>723160804</t>
  </si>
  <si>
    <t>Demontáž přípojka k plynoměru na závit bez ochozu G 1</t>
  </si>
  <si>
    <t>-1038754336</t>
  </si>
  <si>
    <t>723160831</t>
  </si>
  <si>
    <t>Demontáž rozpěrky k plynoměru G 1</t>
  </si>
  <si>
    <t>1398340004</t>
  </si>
  <si>
    <t>723260801</t>
  </si>
  <si>
    <t>Demontáž plynoměrů G 2 nebo G 4 nebo G 10 max. průtok do 16 m3/hod.</t>
  </si>
  <si>
    <t>-1838114897</t>
  </si>
  <si>
    <t>722220862</t>
  </si>
  <si>
    <t>Demontáž armatur závitových se dvěma závity G přes 3/4 do 5/4</t>
  </si>
  <si>
    <t>1115741484</t>
  </si>
  <si>
    <t>7239918R1</t>
  </si>
  <si>
    <t>Demontáž konzol jednoduchých pro potrubí</t>
  </si>
  <si>
    <t>450644214</t>
  </si>
  <si>
    <t>7236508R1</t>
  </si>
  <si>
    <t>Demontáž - plynoměrné skříně</t>
  </si>
  <si>
    <t>-289552199</t>
  </si>
  <si>
    <t>724</t>
  </si>
  <si>
    <t>Zdravotechnika - strojní vybavení</t>
  </si>
  <si>
    <t>72423112R</t>
  </si>
  <si>
    <t>Příslušenství domovních vodáren - Tlakoměr pr. 100 mm s přísl. 0-10 bar</t>
  </si>
  <si>
    <t>-1703172611</t>
  </si>
  <si>
    <t>724239112</t>
  </si>
  <si>
    <t>Montáž nádoby expanzní tlakové do 80 l vertikální ostatní typ</t>
  </si>
  <si>
    <t>1063497168</t>
  </si>
  <si>
    <t>484666D2</t>
  </si>
  <si>
    <t>nádoba expanzní tlaková s membránou pro pitnou vodu objem 12L PN -6 bar, s příslušenstvím</t>
  </si>
  <si>
    <t>-660053023</t>
  </si>
  <si>
    <t>48466604</t>
  </si>
  <si>
    <t>nádoba expanzní tlaková s membránou pro pitnou vodu objem 25L PN -6 bar, s příslušenstvím</t>
  </si>
  <si>
    <t>-145980685</t>
  </si>
  <si>
    <t>998724102</t>
  </si>
  <si>
    <t>Přesun hmot tonážní pro strojní vybavení v objektech v přes 6 do 12 m</t>
  </si>
  <si>
    <t>1470976388</t>
  </si>
  <si>
    <t>725110814</t>
  </si>
  <si>
    <t>Demontáž klozetu Kombi</t>
  </si>
  <si>
    <t>-1398302936</t>
  </si>
  <si>
    <t>725119125</t>
  </si>
  <si>
    <t>Montáž klozetových mís závěsných na nosné stěny</t>
  </si>
  <si>
    <t>-1016841186</t>
  </si>
  <si>
    <t>64236031</t>
  </si>
  <si>
    <t>klozet keramický bílý závěsný hluboké splachování 530x360x350mm</t>
  </si>
  <si>
    <t>-298138929</t>
  </si>
  <si>
    <t>725121525</t>
  </si>
  <si>
    <t>Pisoárový záchodek automatický s radarovým senzorem</t>
  </si>
  <si>
    <t>-1020128794</t>
  </si>
  <si>
    <t>725210821</t>
  </si>
  <si>
    <t>Demontáž umyvadel bez výtokových armatur</t>
  </si>
  <si>
    <t>883075207</t>
  </si>
  <si>
    <t>725210826</t>
  </si>
  <si>
    <t>Demontáž umývátek bez výtokových armatur</t>
  </si>
  <si>
    <t>789864468</t>
  </si>
  <si>
    <t>725219102</t>
  </si>
  <si>
    <t>Montáž umyvadla připevněného na šrouby do zdiva</t>
  </si>
  <si>
    <t>1647501189</t>
  </si>
  <si>
    <t>64211032</t>
  </si>
  <si>
    <t>umyvadlo keramické závěsné bílé 600x450mm</t>
  </si>
  <si>
    <t>685409721</t>
  </si>
  <si>
    <t>64211034</t>
  </si>
  <si>
    <t>kryt sifonu (polosloup) umyvadla keramický bílý</t>
  </si>
  <si>
    <t>1402734549</t>
  </si>
  <si>
    <t>725244904</t>
  </si>
  <si>
    <t>Montáž sprchových dveří</t>
  </si>
  <si>
    <t>-1299365419</t>
  </si>
  <si>
    <t>554840D9</t>
  </si>
  <si>
    <t>dveře sprchové zasouvací třidílné 750/1900mm - bezpečnostní sklo</t>
  </si>
  <si>
    <t>-423233096</t>
  </si>
  <si>
    <t>725319111</t>
  </si>
  <si>
    <t>Montáž dřezu ostatních typů</t>
  </si>
  <si>
    <t>-706008645</t>
  </si>
  <si>
    <t>55231084</t>
  </si>
  <si>
    <t>dřez nerez vestavný matný 775x480mm</t>
  </si>
  <si>
    <t>-1082858171</t>
  </si>
  <si>
    <t>725320822</t>
  </si>
  <si>
    <t>Demontáž dřez dvojitý vestavěný v kuchyňských sestavách bez výtokových armatur</t>
  </si>
  <si>
    <t>-1022985275</t>
  </si>
  <si>
    <t>725320828</t>
  </si>
  <si>
    <t>Demontáž dřez dvojitý velkokuchyně bez výtokových armatur</t>
  </si>
  <si>
    <t>25706917</t>
  </si>
  <si>
    <t>725330820</t>
  </si>
  <si>
    <t>Demontáž výlevka diturvitová</t>
  </si>
  <si>
    <t>989572503</t>
  </si>
  <si>
    <t>725331111</t>
  </si>
  <si>
    <t>Výlevka bez výtokových armatur keramická se sklopnou plastovou mřížkou 500 mm</t>
  </si>
  <si>
    <t>-577181205</t>
  </si>
  <si>
    <t>725510801</t>
  </si>
  <si>
    <t>Demontáž ohřívač zásobníkový plynový cirkulační do 1000 l</t>
  </si>
  <si>
    <t>1929972853</t>
  </si>
  <si>
    <t>725510802</t>
  </si>
  <si>
    <t>Demontáž ohřívač zásobníkový plynový cirkulační do 500 l</t>
  </si>
  <si>
    <t>-1472006943</t>
  </si>
  <si>
    <t>725539201</t>
  </si>
  <si>
    <t>Montáž ohřívačů zásobníkových závěsných tlakových do 15 l</t>
  </si>
  <si>
    <t>-925467239</t>
  </si>
  <si>
    <t>541322D1</t>
  </si>
  <si>
    <t>Elektrický tlakový průtokový ohřívač, příkon 3,5 kW, pro jedno odběrné místo pod umyvadlo - 3,5kW</t>
  </si>
  <si>
    <t>1672980900</t>
  </si>
  <si>
    <t>725539204</t>
  </si>
  <si>
    <t>Montáž ohřívačů zásobníkových závěsných tlakových přes 80 do 125 l</t>
  </si>
  <si>
    <t>-86598181</t>
  </si>
  <si>
    <t>48438694</t>
  </si>
  <si>
    <t>ohřívač vody elektrický zásobníkový závěsný akumulační svislý příkon 100L 2,2kW,  vč.příslušenství</t>
  </si>
  <si>
    <t>-1187950906</t>
  </si>
  <si>
    <t>725539303</t>
  </si>
  <si>
    <t>Montáž ohřívačů zásobníkových stacionárních tlakových přes 160 do 250 l</t>
  </si>
  <si>
    <t>1216055149</t>
  </si>
  <si>
    <t>48438809</t>
  </si>
  <si>
    <t>ohřívač vody zásobníkový stacionární akumulační 0,6MPa vestavné topné těleso do příruby příkon 250L 2,2kW vč.příslušenství</t>
  </si>
  <si>
    <t>-122207389</t>
  </si>
  <si>
    <t>725810811</t>
  </si>
  <si>
    <t>Demontáž ventilů výtokových nástěnných</t>
  </si>
  <si>
    <t>496657112</t>
  </si>
  <si>
    <t>725813111</t>
  </si>
  <si>
    <t>Ventil rohový bez připojovací trubičky nebo flexi hadičky G 1/2"</t>
  </si>
  <si>
    <t>42588352</t>
  </si>
  <si>
    <t>725820801</t>
  </si>
  <si>
    <t>Demontáž baterie nástěnné do G 3 / 4</t>
  </si>
  <si>
    <t>1731051770</t>
  </si>
  <si>
    <t>725829101</t>
  </si>
  <si>
    <t>Montáž baterie nástěnné dřezové pákové a klasické</t>
  </si>
  <si>
    <t>-1809038351</t>
  </si>
  <si>
    <t>"pro výlevku" 1</t>
  </si>
  <si>
    <t>55143169</t>
  </si>
  <si>
    <t>baterie dřezová páková nástěnná s plochým ústím 300mm</t>
  </si>
  <si>
    <t>284244910</t>
  </si>
  <si>
    <t>725829111</t>
  </si>
  <si>
    <t>Montáž baterie stojánkové dřezové G 1/2"</t>
  </si>
  <si>
    <t>1061379990</t>
  </si>
  <si>
    <t>55143974</t>
  </si>
  <si>
    <t>baterie dřezová páková stojánková s otáčivým ústím dl ramínka 220mm</t>
  </si>
  <si>
    <t>-1099986506</t>
  </si>
  <si>
    <t>725829131</t>
  </si>
  <si>
    <t>Montáž baterie umyvadlové stojánkové G 1/2" ostatní typ</t>
  </si>
  <si>
    <t>-994842457</t>
  </si>
  <si>
    <t>55144006</t>
  </si>
  <si>
    <t>-1061157177</t>
  </si>
  <si>
    <t>725840850</t>
  </si>
  <si>
    <t>Demontáž baterie sprch diferenciální do G 3/4x1</t>
  </si>
  <si>
    <t>-1281660897</t>
  </si>
  <si>
    <t>725849411</t>
  </si>
  <si>
    <t>Montáž baterie sprchové nástěnná s nastavitelnou výškou sprchy</t>
  </si>
  <si>
    <t>76407938</t>
  </si>
  <si>
    <t>55145590</t>
  </si>
  <si>
    <t>baterie sprchová páková včetně sprchové soupravy 150mm chrom</t>
  </si>
  <si>
    <t>554977168</t>
  </si>
  <si>
    <t>725860811</t>
  </si>
  <si>
    <t>Demontáž uzávěrů zápachu jednoduchých</t>
  </si>
  <si>
    <t>425922226</t>
  </si>
  <si>
    <t>725860812</t>
  </si>
  <si>
    <t>Demontáž uzávěrů zápachu dvojitých</t>
  </si>
  <si>
    <t>917805292</t>
  </si>
  <si>
    <t>725862103</t>
  </si>
  <si>
    <t>Zápachová uzávěrka pro dřezy DN 40/50</t>
  </si>
  <si>
    <t>1166564063</t>
  </si>
  <si>
    <t>725991811</t>
  </si>
  <si>
    <t>-1127567798</t>
  </si>
  <si>
    <t>725991812</t>
  </si>
  <si>
    <t>Demontáž konzol zdvojených pro potrubí</t>
  </si>
  <si>
    <t>-1479322008</t>
  </si>
  <si>
    <t>732490102</t>
  </si>
  <si>
    <t>Montáž sifonu pro odvod kondenzátu kotle</t>
  </si>
  <si>
    <t>-758663256</t>
  </si>
  <si>
    <t>484810D3</t>
  </si>
  <si>
    <t>sifon pro odvod kondenzátu - KONDENZAČNÍ SIFON NÁLEVKA DN32 ( 40)</t>
  </si>
  <si>
    <t>-1943885627</t>
  </si>
  <si>
    <t>45067046</t>
  </si>
  <si>
    <t>726</t>
  </si>
  <si>
    <t>Zdravotechnika - předstěnové instalace</t>
  </si>
  <si>
    <t>726111031</t>
  </si>
  <si>
    <t>Instalační předstěna pro klozet s ovládáním zepředu v 1080 mm závěsný do masivní zděné kce</t>
  </si>
  <si>
    <t>535044486</t>
  </si>
  <si>
    <t>998726112</t>
  </si>
  <si>
    <t>Přesun hmot tonážní pro instalační prefabrikáty v objektech v přes 6 do 12 m</t>
  </si>
  <si>
    <t>-1296106747</t>
  </si>
  <si>
    <t>731</t>
  </si>
  <si>
    <t>Ústřední vytápění - kotelny</t>
  </si>
  <si>
    <t>73120082R</t>
  </si>
  <si>
    <t>Demontáž kotle ocelového na plynná nebo kapalná paliva výkon přes 25 do 40 kW, vč.příslušenství</t>
  </si>
  <si>
    <t>-603986230</t>
  </si>
  <si>
    <t>731299R25</t>
  </si>
  <si>
    <t>Demontáž VZT jednotky typ Lersen aeromax, vč.příslušenství a potrubí</t>
  </si>
  <si>
    <t>859168003</t>
  </si>
  <si>
    <t>23-M</t>
  </si>
  <si>
    <t>Montáže potrubí</t>
  </si>
  <si>
    <t>230208513</t>
  </si>
  <si>
    <t>Odplynění a inertizace ocelového potrubí DN do 100 mm</t>
  </si>
  <si>
    <t>1903561532</t>
  </si>
  <si>
    <t>2915 - D.1.4.2 -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</si>
  <si>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</si>
  <si>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</si>
  <si>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</si>
  <si>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</si>
  <si>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310235241V</t>
  </si>
  <si>
    <t>Zapravení  otvorů - prostupů, s použitím suché maltové směsi</t>
  </si>
  <si>
    <t>1566262889</t>
  </si>
  <si>
    <t>12+2+6+2+4</t>
  </si>
  <si>
    <t>411386611</t>
  </si>
  <si>
    <t>Zabetonování prostupů v instalačních šachtách ze suchých směsí pl do 0,09 m2 ve stropech</t>
  </si>
  <si>
    <t>-425036812</t>
  </si>
  <si>
    <t>611325221</t>
  </si>
  <si>
    <t>Vápenocementová štuková omítka malých ploch do 0,09 m2 na stropech</t>
  </si>
  <si>
    <t>1229427899</t>
  </si>
  <si>
    <t>612325221</t>
  </si>
  <si>
    <t>Vápenocementová štuková omítka malých ploch do 0,09 m2 na stěnách</t>
  </si>
  <si>
    <t>2009838162</t>
  </si>
  <si>
    <t>26*2</t>
  </si>
  <si>
    <t>612325121</t>
  </si>
  <si>
    <t>Vápenocementová štuková omítka rýh ve stěnách š do 150 mm</t>
  </si>
  <si>
    <t>-1870253379</t>
  </si>
  <si>
    <t>15*0,15</t>
  </si>
  <si>
    <t>971033131</t>
  </si>
  <si>
    <t>Vybourání otvorů ve zdivu cihelném D do 60 mm na MVC nebo MV tl do 150 mm</t>
  </si>
  <si>
    <t>673482670</t>
  </si>
  <si>
    <t>971033141</t>
  </si>
  <si>
    <t>Vybourání otvorů ve zdivu cihelném D do 60 mm na MVC nebo MV tl do 300 mm</t>
  </si>
  <si>
    <t>-235471365</t>
  </si>
  <si>
    <t>971033151</t>
  </si>
  <si>
    <t>Vybourání otvorů ve zdivu cihelném D do 60 mm na MVC nebo MV tl do 450 mm</t>
  </si>
  <si>
    <t>-1765010133</t>
  </si>
  <si>
    <t>971033161</t>
  </si>
  <si>
    <t>Vybourání otvorů ve zdivu cihelném D do 60 mm na MVC nebo MV tl do 600 mm</t>
  </si>
  <si>
    <t>-772192728</t>
  </si>
  <si>
    <t>971033171</t>
  </si>
  <si>
    <t>Vybourání otvorů ve zdivu cihelném D do 60 mm na MVC nebo MV tl do 750 mm</t>
  </si>
  <si>
    <t>1778622600</t>
  </si>
  <si>
    <t>972054141</t>
  </si>
  <si>
    <t>Vybourání otvorů v ŽB stropech nebo klenbách pl do 0,0225 m2 tl do 150 mm</t>
  </si>
  <si>
    <t>1989723474</t>
  </si>
  <si>
    <t>974031143</t>
  </si>
  <si>
    <t>Vysekání rýh ve zdivu cihelném hl do 70 mm š do 100 mm</t>
  </si>
  <si>
    <t>-1252063795</t>
  </si>
  <si>
    <t>1,171*14 'Přepočtené koeficientem množství</t>
  </si>
  <si>
    <t>1,171</t>
  </si>
  <si>
    <t>733</t>
  </si>
  <si>
    <t>Ústřední vytápění - rozvodné potrubí</t>
  </si>
  <si>
    <t>733111104</t>
  </si>
  <si>
    <t>Potrubí ocelové závitové černé bezešvé běžné nízkotlaké DN 20</t>
  </si>
  <si>
    <t>-1515443437</t>
  </si>
  <si>
    <t>"1.NP - dopojení na původní centrální rozvody ÚT</t>
  </si>
  <si>
    <t>1,00*2*7 + 1,50*2</t>
  </si>
  <si>
    <t>733113114</t>
  </si>
  <si>
    <t>Příplatek k potrubí z trubek ocelových černých závitových za zhotovení závitové ocelové přípojky DN 20</t>
  </si>
  <si>
    <t>670187003</t>
  </si>
  <si>
    <t>(7 + 1)*2</t>
  </si>
  <si>
    <t>733190801</t>
  </si>
  <si>
    <t>Odřezání objímky dvojité DN do 50</t>
  </si>
  <si>
    <t>-1857821331</t>
  </si>
  <si>
    <t>733191924</t>
  </si>
  <si>
    <t>Navaření odbočky na potrubí ocelové závitové DN 20</t>
  </si>
  <si>
    <t>258481309</t>
  </si>
  <si>
    <t>733191925</t>
  </si>
  <si>
    <t>Navaření odbočky na potrubí ocelové závitové DN 25</t>
  </si>
  <si>
    <t>246707602</t>
  </si>
  <si>
    <t>"pro Cu potrubí" 6</t>
  </si>
  <si>
    <t>733223301</t>
  </si>
  <si>
    <t>Potrubí měděné tvrdé spojované lisováním D 15x1 mm</t>
  </si>
  <si>
    <t>414874875</t>
  </si>
  <si>
    <t>733223302</t>
  </si>
  <si>
    <t>Potrubí měděné tvrdé spojované lisováním D 18x1 mm</t>
  </si>
  <si>
    <t>2087673136</t>
  </si>
  <si>
    <t>733223303</t>
  </si>
  <si>
    <t>Potrubí měděné tvrdé spojované lisováním D 22x1 mm</t>
  </si>
  <si>
    <t>-1341976350</t>
  </si>
  <si>
    <t>733223304</t>
  </si>
  <si>
    <t>Potrubí měděné tvrdé spojované lisováním D 28x1,5 mm</t>
  </si>
  <si>
    <t>-273082262</t>
  </si>
  <si>
    <t>733223305</t>
  </si>
  <si>
    <t>Potrubí měděné tvrdé spojované lisováním D 35x1,5 mm</t>
  </si>
  <si>
    <t>358279204</t>
  </si>
  <si>
    <t>733224222</t>
  </si>
  <si>
    <t>Příplatek k potrubí měděnému za zhotovení přípojky z trubek měděných D 15x1 mm</t>
  </si>
  <si>
    <t>2062645731</t>
  </si>
  <si>
    <t>733290801</t>
  </si>
  <si>
    <t>Demontáž potrubí měděného D do 35x1,5 mm</t>
  </si>
  <si>
    <t>248435717</t>
  </si>
  <si>
    <t>733291101</t>
  </si>
  <si>
    <t>Zkouška těsnosti potrubí měděné D do 35x1,5</t>
  </si>
  <si>
    <t>290083219</t>
  </si>
  <si>
    <t>733291904</t>
  </si>
  <si>
    <t>Propojení potrubí měděného při opravě D 22x1,5 mm</t>
  </si>
  <si>
    <t>1674667833</t>
  </si>
  <si>
    <t>733291906</t>
  </si>
  <si>
    <t>Propojení potrubí měděného při opravě D 35x1,5 mm</t>
  </si>
  <si>
    <t>-272013823</t>
  </si>
  <si>
    <t>73381124R</t>
  </si>
  <si>
    <t>Ochrana potrubí ústředního vytápění termoizolačními trubicemi z PE tl přes 13 do 20 mm DN do 22 mm - s povrchou úpravou hliníkovou fólií přelepenými samolepicí hliníkovou páskou</t>
  </si>
  <si>
    <t>-1348407180</t>
  </si>
  <si>
    <t>"vnitřního průměru DN 15 mm" 12</t>
  </si>
  <si>
    <t>"vnitřního průměru DN 18 mm" 6</t>
  </si>
  <si>
    <t>"vnitřního průměru DN 22 mm" 6</t>
  </si>
  <si>
    <t>7661919R1</t>
  </si>
  <si>
    <t>Uložení potrubí rozvodů ústředního vytápění, pevné body, kompenzátory</t>
  </si>
  <si>
    <t>-1223703509</t>
  </si>
  <si>
    <t>998733102</t>
  </si>
  <si>
    <t>Přesun hmot tonážní pro rozvody potrubí v objektech v přes 6 do 12 m</t>
  </si>
  <si>
    <t>1018032690</t>
  </si>
  <si>
    <t>734</t>
  </si>
  <si>
    <t>Ústřední vytápění - armatury</t>
  </si>
  <si>
    <t>734200812</t>
  </si>
  <si>
    <t>Demontáž armatury závitové s jedním závitem přes G 1/2 do G 1</t>
  </si>
  <si>
    <t>-291139779</t>
  </si>
  <si>
    <t>734200823</t>
  </si>
  <si>
    <t>Demontáž armatury závitové se dvěma závity přes G 1 přes G 1 do G 6/4</t>
  </si>
  <si>
    <t>453809261</t>
  </si>
  <si>
    <t>734211112</t>
  </si>
  <si>
    <t>Ventil závitový odvzdušňovací G 1/4 PN 10 do 120°C otopných těles</t>
  </si>
  <si>
    <t>-2098403524</t>
  </si>
  <si>
    <t>734211119</t>
  </si>
  <si>
    <t>Ventil závitový odvzdušňovací G 3/8 PN 14 do 120°C automatický</t>
  </si>
  <si>
    <t>-794513777</t>
  </si>
  <si>
    <t>73422168R</t>
  </si>
  <si>
    <t>Termostatická hlavice  pro ovládání ventilů PN 10 do 110°C kapalinové - pro veřejné prostory 6020-00.500</t>
  </si>
  <si>
    <t>-997318763</t>
  </si>
  <si>
    <t>734261712</t>
  </si>
  <si>
    <t>Šroubení regulační radiátorové přímé G 1/2 bez vypouštění</t>
  </si>
  <si>
    <t>-1727491371</t>
  </si>
  <si>
    <t>734291123</t>
  </si>
  <si>
    <t>Kohout plnící a vypouštěcí G 1/2 PN 10 do 90°C závitový</t>
  </si>
  <si>
    <t>-546701826</t>
  </si>
  <si>
    <t>734292714</t>
  </si>
  <si>
    <t>Kohout kulový přímý G 3/4 PN 42 do 185°C vnitřní závit</t>
  </si>
  <si>
    <t>-1824935670</t>
  </si>
  <si>
    <t>734292715</t>
  </si>
  <si>
    <t>Kohout kulový přímý G 1 PN 42 do 185°C vnitřní závit</t>
  </si>
  <si>
    <t>813613696</t>
  </si>
  <si>
    <t>998734102</t>
  </si>
  <si>
    <t>Přesun hmot tonážní pro armatury v objektech v přes 6 do 12 m</t>
  </si>
  <si>
    <t>1471930655</t>
  </si>
  <si>
    <t>735</t>
  </si>
  <si>
    <t>Ústřední vytápění - otopná tělesa</t>
  </si>
  <si>
    <t>735000912</t>
  </si>
  <si>
    <t>Vyregulování ventilu nebo kohoutu dvojregulačního s termostatickým ovládáním</t>
  </si>
  <si>
    <t>-81730055</t>
  </si>
  <si>
    <t>735111810</t>
  </si>
  <si>
    <t>Demontáž otopného tělesa litinového článkového</t>
  </si>
  <si>
    <t>2012928380</t>
  </si>
  <si>
    <t>"do suti cca" 0,303*15*6</t>
  </si>
  <si>
    <t>73512181R</t>
  </si>
  <si>
    <t>Demontáž otopného tělesa ocelového článkového - pro zpětné použití !</t>
  </si>
  <si>
    <t>1386503904</t>
  </si>
  <si>
    <t>0,47*14</t>
  </si>
  <si>
    <t>735151473</t>
  </si>
  <si>
    <t>Otopné těleso panelové dvoudeskové 1 přídavná přestupní plocha výška/délka 600/600 mm výkon 773 W</t>
  </si>
  <si>
    <t>736044787</t>
  </si>
  <si>
    <t>735151475</t>
  </si>
  <si>
    <t>Otopné těleso panelové dvoudeskové 1 přídavná přestupní plocha výška/délka 600/800 mm výkon 1030 W</t>
  </si>
  <si>
    <t>-1305497256</t>
  </si>
  <si>
    <t>735151575</t>
  </si>
  <si>
    <t>Otopné těleso panelové dvoudeskové 2 přídavné přestupní plochy výška/délka 600/800 mm výkon 1343 W</t>
  </si>
  <si>
    <t>-179946729</t>
  </si>
  <si>
    <t>735151579</t>
  </si>
  <si>
    <t>Otopné těleso panelové dvoudeskové 2 přídavné přestupní plochy výška/délka 600/1200 mm výkon 2015 W</t>
  </si>
  <si>
    <t>216552392</t>
  </si>
  <si>
    <t>73515182R</t>
  </si>
  <si>
    <t>Demontáž otopného tělesa panelového dvouřadého dl do 1500 mm - pro zpětné použití !</t>
  </si>
  <si>
    <t>-1411739304</t>
  </si>
  <si>
    <t>7351599R1</t>
  </si>
  <si>
    <t>Konzoly pro uložení otopných těles, kotvení na stěnu</t>
  </si>
  <si>
    <t>-1362783584</t>
  </si>
  <si>
    <t>735191902</t>
  </si>
  <si>
    <t>Vyzkoušení otopných těles litinových po opravě tlakem</t>
  </si>
  <si>
    <t>360302486</t>
  </si>
  <si>
    <t>735191905</t>
  </si>
  <si>
    <t>Odvzdušnění otopných těles</t>
  </si>
  <si>
    <t>823938006</t>
  </si>
  <si>
    <t>21+11</t>
  </si>
  <si>
    <t>735191910</t>
  </si>
  <si>
    <t>Napuštění vody do otopných těles</t>
  </si>
  <si>
    <t>-2075580290</t>
  </si>
  <si>
    <t>735191915</t>
  </si>
  <si>
    <t>Montáž otopných těles sestavených z použitých článků ocelových</t>
  </si>
  <si>
    <t>-1213542979</t>
  </si>
  <si>
    <t>735159220</t>
  </si>
  <si>
    <t>Montáž otopných těles panelových dvouřadých dl přes 1140 do 1500 mm</t>
  </si>
  <si>
    <t>-739981677</t>
  </si>
  <si>
    <t>"zpětně" 2</t>
  </si>
  <si>
    <t>735291800</t>
  </si>
  <si>
    <t>Demontáž konzoly nebo držáku otopných těles, registrů nebo konvektorů do odpadu</t>
  </si>
  <si>
    <t>566872852</t>
  </si>
  <si>
    <t>735494811</t>
  </si>
  <si>
    <t>Vypuštění vody z otopných těles</t>
  </si>
  <si>
    <t>87069018</t>
  </si>
  <si>
    <t>998735102</t>
  </si>
  <si>
    <t>Přesun hmot tonážní pro otopná tělesa v objektech v přes 6 do 12 m</t>
  </si>
  <si>
    <t>1021274634</t>
  </si>
  <si>
    <t>HZS</t>
  </si>
  <si>
    <t>Hodinové zúčtovací sazby</t>
  </si>
  <si>
    <t>HZS2222</t>
  </si>
  <si>
    <t>Hodinová zúčtovací sazba topenář odborný</t>
  </si>
  <si>
    <t>hod</t>
  </si>
  <si>
    <t>512</t>
  </si>
  <si>
    <t>593526397</t>
  </si>
  <si>
    <t>"Zaregulování otopného systému, vyladění, připojení k síti,</t>
  </si>
  <si>
    <t>"tlaková a topná zkouška" 72</t>
  </si>
  <si>
    <t>2916 - D.1.4.3 - Vzduchotechnika</t>
  </si>
  <si>
    <t>Ing.Jarošková</t>
  </si>
  <si>
    <t>Zařízení 1 - Větrání - Zařízení 1 - Větrání konferenční místnosti</t>
  </si>
  <si>
    <t xml:space="preserve">    1-1 - Soupis prací, dodávek a montáže</t>
  </si>
  <si>
    <t xml:space="preserve">    1-2. - Potrubí zařízení č.1 Skupinová cena potrubí sk. I - pozink. Plech,  tř. těsnosti ATC4 dle EN 16798-3</t>
  </si>
  <si>
    <t xml:space="preserve">    1-2a -   1-2a -Izolace Potrubí  </t>
  </si>
  <si>
    <t xml:space="preserve">    1-2b - Potrubí ALP (cena dodávky vč.montáže):</t>
  </si>
  <si>
    <t xml:space="preserve">Zařízení 2 -Odvětrán - Zařízení 2 -Odvětrání sociálního zařízení </t>
  </si>
  <si>
    <t xml:space="preserve">    2-1. - Soupis prací, dodávek a montáže</t>
  </si>
  <si>
    <t xml:space="preserve">    2-2. - Potrubí zařízení č.2 Skupinová cena potrubí sk. I - pozink. Plech,  tř. těsnosti ATC4 dle EN 16798-3</t>
  </si>
  <si>
    <t>D1 - Společné Z1 až - D1 - Společné Z1 až Z2</t>
  </si>
  <si>
    <t xml:space="preserve">    Mont - Montážní materiál společný pro všechna zařízení:</t>
  </si>
  <si>
    <t>Zařízení 1 - Větrání</t>
  </si>
  <si>
    <t>Zařízení 1 - Větrání konferenční místnosti</t>
  </si>
  <si>
    <t>1-1</t>
  </si>
  <si>
    <t>Soupis prací, dodávek a montáže</t>
  </si>
  <si>
    <t>1.1</t>
  </si>
  <si>
    <t>Vzduchotechnická jednotka ve venkovním provedení,  stojatá, vč. tlumících manžet, poloha levá, včetně regulace. Technická data - 3500m3/h.dp=350Pa, P= 2x1,35 /230V, + 6kW/400V el dohřev, přímý chladič Qch=22,4kW</t>
  </si>
  <si>
    <t>ks</t>
  </si>
  <si>
    <t>M 1.1</t>
  </si>
  <si>
    <t>Montáž kompletu a dopravné</t>
  </si>
  <si>
    <t>1.2</t>
  </si>
  <si>
    <t>Kondenzační jednotka (tepelné čerpadlo) s vertikálním výstupem vzduchu s 1-axiálním ventilátorem (chladivo R410A), s invertním řízením (24%-100%) a scroll kompresorem</t>
  </si>
  <si>
    <t>1.2a</t>
  </si>
  <si>
    <t>Řídící box - analogové řízení kondenzační jednotky signálem 0-10V v 5-výkonových krocích se změnou vypařovací teploty v rozsahu Tv= 6°C - 8.5°C - 11°C - 13°CTv</t>
  </si>
  <si>
    <t>1.2b</t>
  </si>
  <si>
    <t>Sada expanzního ventilu  (v rozsahu chladícího výkonu 17.7 kW až 24.6 kW)</t>
  </si>
  <si>
    <t>1.2c</t>
  </si>
  <si>
    <t>Kabelový ovladač</t>
  </si>
  <si>
    <t>1.2d</t>
  </si>
  <si>
    <t>Zkouška těsnosti, evidemční kniha, zaškolení obsluhy</t>
  </si>
  <si>
    <t>1.2e</t>
  </si>
  <si>
    <t>Cu potrubí včetně izolace a ochrany protiUV záření,  délka trasy</t>
  </si>
  <si>
    <t>bm</t>
  </si>
  <si>
    <t>1.2f</t>
  </si>
  <si>
    <t>Komunikační kabeláž</t>
  </si>
  <si>
    <t>M 1.2</t>
  </si>
  <si>
    <t>Montáž kompletu  a dopravné</t>
  </si>
  <si>
    <t>1.3.1</t>
  </si>
  <si>
    <t>Tlumič hluku buňkový, 1000x500mm, délka 1000mm, buňky 4x250mm, potrubní obal v ceně potrubí, komplet</t>
  </si>
  <si>
    <t>1.3.2</t>
  </si>
  <si>
    <t>Tlumič hluku buňkový, 500x500mm, délka 1000mm, buňky 2x250mm, potrubní obal v ceně potrubí, komplet</t>
  </si>
  <si>
    <t>M 1.3</t>
  </si>
  <si>
    <t>1.4.</t>
  </si>
  <si>
    <t>Textilní vyústka.  Tvar Kruhový, Rozměr 355 mm, délka 10 500 mm,  První konec Začátek, Druhý konec Zaslepení, 1ks, Zip 355, Průtok 1750 m3/h, Použitelný přetlak 100 Pa, Tkanina PMS - 100 % polyester, pratelná v pračce, Barva Světle šedá, případně dopřesni</t>
  </si>
  <si>
    <t>M 1.4</t>
  </si>
  <si>
    <t>1.5</t>
  </si>
  <si>
    <t>Vyústka jednořadá  s regulací 500x300mm, elox. Hliník, Qmax=700m3/h,  osadit do potrubí</t>
  </si>
  <si>
    <t>M 1.5</t>
  </si>
  <si>
    <t>1.6</t>
  </si>
  <si>
    <t>Protidešťová žaluzie 1000x500mm, včetně síta, osadit do potrubí,</t>
  </si>
  <si>
    <t>1.7</t>
  </si>
  <si>
    <t>Šikmý výfukový kus 500x500mm, včetně síta, osadit do potrubí,</t>
  </si>
  <si>
    <t>M 1.6-7</t>
  </si>
  <si>
    <t>1-2.</t>
  </si>
  <si>
    <t>Potrubí zařízení č.1 Skupinová cena potrubí sk. I - pozink. Plech,  tř. těsnosti ATC4 dle EN 16798-3</t>
  </si>
  <si>
    <t>P1-1890</t>
  </si>
  <si>
    <t>Čtyřhranné, Do obvodu 1890 / tvarovek (50%)</t>
  </si>
  <si>
    <t>M P1-1890</t>
  </si>
  <si>
    <t>Montáž potrubí a dopravné</t>
  </si>
  <si>
    <t>P1-400</t>
  </si>
  <si>
    <t>Kruhové, Do průměru 400/ tvarovek (10%)</t>
  </si>
  <si>
    <t>M P1-400</t>
  </si>
  <si>
    <t>1-2a</t>
  </si>
  <si>
    <t xml:space="preserve">  1-2a -Izolace Potrubí  </t>
  </si>
  <si>
    <t>IZTI 40</t>
  </si>
  <si>
    <t>Tepelná  izolace  - min.vata tl.40mm s Al polepem</t>
  </si>
  <si>
    <t>1-2b</t>
  </si>
  <si>
    <t>Potrubí ALP (cena dodávky vč.montáže):</t>
  </si>
  <si>
    <t>ALP20INT</t>
  </si>
  <si>
    <t>VZT interiérové potrubí přívod +odvod tl.20mm z předizolovaných panelů</t>
  </si>
  <si>
    <t>M ALP20INT</t>
  </si>
  <si>
    <t>Zařízení 2 -Odvětrán</t>
  </si>
  <si>
    <t xml:space="preserve">Zařízení 2 -Odvětrání sociálního zařízení </t>
  </si>
  <si>
    <t>2-1.</t>
  </si>
  <si>
    <t>2.1</t>
  </si>
  <si>
    <t>Potrubní diagonální ventilátor tříotáčkový průměr 160mm, Technická data -Vmax=370m3/h, 150Pa, P=0,12kW/230V</t>
  </si>
  <si>
    <t>2.1a</t>
  </si>
  <si>
    <t>Tlumící manžety na sání a výtlaku ventilátoru průměr 160mm</t>
  </si>
  <si>
    <t>M 2.1</t>
  </si>
  <si>
    <t>2.2</t>
  </si>
  <si>
    <t>Přetlaková klapka průměr 160mm</t>
  </si>
  <si>
    <t>2.3</t>
  </si>
  <si>
    <t>Šikmý výfukový kus průměr 160mm</t>
  </si>
  <si>
    <t>2.4</t>
  </si>
  <si>
    <t>Stěnová mřížka 300x100mm,  rozteč lamel 20mm</t>
  </si>
  <si>
    <t>2.5</t>
  </si>
  <si>
    <t>Odvodní talířový ventil , vč.upevňovacího rámečku do SDK,  průměr 160mm</t>
  </si>
  <si>
    <t>2.6</t>
  </si>
  <si>
    <t>Odvodní talířový ventil , vč.upevňovacího rámečku do SDK,  průměr 100mm</t>
  </si>
  <si>
    <t>2.7</t>
  </si>
  <si>
    <t>Regulační klapka průměr 160mm</t>
  </si>
  <si>
    <t>2.8</t>
  </si>
  <si>
    <t>Regulační klapka průměr 100mm</t>
  </si>
  <si>
    <t>2.9</t>
  </si>
  <si>
    <t>Ohebná hadice průměr 160mm</t>
  </si>
  <si>
    <t>2.10</t>
  </si>
  <si>
    <t>Ohebná hadice průměr 100mm</t>
  </si>
  <si>
    <t>M 2.2-10</t>
  </si>
  <si>
    <t>2-2.</t>
  </si>
  <si>
    <t>Potrubí zařízení č.2 Skupinová cena potrubí sk. I - pozink. Plech,  tř. těsnosti ATC4 dle EN 16798-3</t>
  </si>
  <si>
    <t>P2-100</t>
  </si>
  <si>
    <t>Kruhové, Do průměru 100/ tvarovek (30%)</t>
  </si>
  <si>
    <t>M P2-100</t>
  </si>
  <si>
    <t>P2-200</t>
  </si>
  <si>
    <t>Kruhové, Do průměru 200/ tvarovek (40%)</t>
  </si>
  <si>
    <t>M P2-200</t>
  </si>
  <si>
    <t>D1 - Společné Z1 až</t>
  </si>
  <si>
    <t>D1 - Společné Z1 až Z2</t>
  </si>
  <si>
    <t>Mont</t>
  </si>
  <si>
    <t>Montážní materiál společný pro všechna zařízení:</t>
  </si>
  <si>
    <t>Mont1</t>
  </si>
  <si>
    <t>- spojovací</t>
  </si>
  <si>
    <t>Mont2</t>
  </si>
  <si>
    <t>- gumové těsnění</t>
  </si>
  <si>
    <t>Mont3</t>
  </si>
  <si>
    <t>- materiál na závěsy, uložení potrubí a jednotek</t>
  </si>
  <si>
    <t>M Montz</t>
  </si>
  <si>
    <t>- montáž závěsu uložení potrubí a jednotek</t>
  </si>
  <si>
    <t>Mont4</t>
  </si>
  <si>
    <t>střešní držák 345x345, (patní deska, včetně flisové podložky, ocel . Držáky)- komplet</t>
  </si>
  <si>
    <t>Mont5</t>
  </si>
  <si>
    <t>Vertikální doprava na stavbě (cca 12m) (autojeřáb- pronájem)</t>
  </si>
  <si>
    <t>Mont6</t>
  </si>
  <si>
    <t>Demontáž stávajícího  nefunkčního kruhového potrubí , odvoz na skládku, likvidace</t>
  </si>
  <si>
    <t>Hmoty potr.</t>
  </si>
  <si>
    <t>Přesun hmot potrubí</t>
  </si>
  <si>
    <t>Hmoty ost.</t>
  </si>
  <si>
    <t>Přesun hmot ostatní</t>
  </si>
  <si>
    <t>HZS - zprovoznění, zaregulování a zaučení obsluhy. Práce lze fakturovat dle skutečně odpracovaných hodin potvrzených v montážním deníku,</t>
  </si>
  <si>
    <t>hod.</t>
  </si>
  <si>
    <t xml:space="preserve">2917 - D.1.4.4 - Elektroinstalace </t>
  </si>
  <si>
    <t>Pokud je v textové nebo výkresové části PROJEKTU uveden odkaz na konkrétní výrobek či výrobce, neznamená to, že zadavatel požaduje po uchazeči použití a ocenění tohoto konkrétního výrobku. Uchazeč může při stanovení nabídkové ceny použít jakýkoliv ekvivalentní výrobek od jakéhokoliv jiného výrobce, pokud dodrží technické a kvalitativní parametry dané projektovou dokumentací.</t>
  </si>
  <si>
    <t xml:space="preserve">    741 - Elektroinstalace - silnoproud</t>
  </si>
  <si>
    <t xml:space="preserve">    741_1 - Stavební přípomoce pro elektronabíječku</t>
  </si>
  <si>
    <t xml:space="preserve">    741_2 - Elektroinstalace - rozvodnice</t>
  </si>
  <si>
    <t xml:space="preserve">    741_9 - Elektroinstalace - ostatní</t>
  </si>
  <si>
    <t>741</t>
  </si>
  <si>
    <t>Elektroinstalace - silnoproud</t>
  </si>
  <si>
    <t>741110511</t>
  </si>
  <si>
    <t>Montáž lišta a kanálek vkládací šířky do 60 mm s víčkem</t>
  </si>
  <si>
    <t>-559419921</t>
  </si>
  <si>
    <t>Pol280h</t>
  </si>
  <si>
    <t>Lišta vkládací LV vč. příslušenství</t>
  </si>
  <si>
    <t>1656018498</t>
  </si>
  <si>
    <t>7411110R3</t>
  </si>
  <si>
    <t>Montáž podlahových kanálů - krabice s vývody, vč.usazení 12modulů</t>
  </si>
  <si>
    <t>-1273453840</t>
  </si>
  <si>
    <t>3457149D8</t>
  </si>
  <si>
    <t>Podlahová přístrojová krabice typu ekv.UGD 350-3 9, vč.12modulů</t>
  </si>
  <si>
    <t>-1907345773</t>
  </si>
  <si>
    <t>741112001</t>
  </si>
  <si>
    <t>Montáž krabice zapuštěná plastová kruhová</t>
  </si>
  <si>
    <t>-638522810</t>
  </si>
  <si>
    <t>Pol44</t>
  </si>
  <si>
    <t>Krabice rozvodná KR</t>
  </si>
  <si>
    <t>1666119624</t>
  </si>
  <si>
    <t>741112022</t>
  </si>
  <si>
    <t>Montáž krabice nástěnná plastová čtyřhranná do 160x160 mm</t>
  </si>
  <si>
    <t>873488525</t>
  </si>
  <si>
    <t>Pol64VG</t>
  </si>
  <si>
    <t>Svorkovnice OP v krabici</t>
  </si>
  <si>
    <t>139017161</t>
  </si>
  <si>
    <t>741112061</t>
  </si>
  <si>
    <t>Montáž krabice přístrojová zapuštěná plastová kruhová</t>
  </si>
  <si>
    <t>2020888812</t>
  </si>
  <si>
    <t>Pol43</t>
  </si>
  <si>
    <t>Krabice přístrojová KP</t>
  </si>
  <si>
    <t>353067496</t>
  </si>
  <si>
    <t>741112063</t>
  </si>
  <si>
    <t>Montáž krabice přístrojová zapuštěná plastová čtyřhranná</t>
  </si>
  <si>
    <t>-1783408360</t>
  </si>
  <si>
    <t>345714D17</t>
  </si>
  <si>
    <t>Krabice přístrojová KP čtyřnásobná do ekv.UGD</t>
  </si>
  <si>
    <t>2123689550</t>
  </si>
  <si>
    <t>741120001</t>
  </si>
  <si>
    <t>Montáž vodič Cu izolovaný plný a laněný žíla 0,35-6 mm2 pod omítku (např. CY)</t>
  </si>
  <si>
    <t>-477705880</t>
  </si>
  <si>
    <t>34141027</t>
  </si>
  <si>
    <t>vodič propojovací flexibilní jádro Cu lanované izolace PVC 450/750V (H07V-K) 1x6mm2</t>
  </si>
  <si>
    <t>893637328</t>
  </si>
  <si>
    <t>741120003</t>
  </si>
  <si>
    <t>Montáž vodič Cu izolovaný plný a laněný žíla 10-16 mm2 pod omítku (např. CY)</t>
  </si>
  <si>
    <t>1916482014</t>
  </si>
  <si>
    <t>34141029</t>
  </si>
  <si>
    <t>vodič propojovací flexibilní jádro Cu lanované izolace PVC 450/750V (H07V-K) 1x16mm2</t>
  </si>
  <si>
    <t>2053345758</t>
  </si>
  <si>
    <t>741120005</t>
  </si>
  <si>
    <t>Montáž vodič Cu izolovaný plný a laněný žíla 25-35 mm2 pod omítku (např. CY)</t>
  </si>
  <si>
    <t>-1669586955</t>
  </si>
  <si>
    <t>34141030</t>
  </si>
  <si>
    <t>vodič propojovací flexibilní jádro Cu lanované izolace PVC 450/750V (H07V-K) 1x25mm2</t>
  </si>
  <si>
    <t>1883774539</t>
  </si>
  <si>
    <t>741122015</t>
  </si>
  <si>
    <t>Montáž kabel Cu bez ukončení uložený pod omítku plný kulatý 3x1,5 mm2 (např. CYKY)</t>
  </si>
  <si>
    <t>412708969</t>
  </si>
  <si>
    <t>680+650</t>
  </si>
  <si>
    <t>34111030</t>
  </si>
  <si>
    <t>kabel instalační jádro Cu plné izolace PVC plášť PVC 450/750V (CYKY) 3x1,5mm2</t>
  </si>
  <si>
    <t>-611231409</t>
  </si>
  <si>
    <t>"Kabel CYKY 3Ox1,5 " 680</t>
  </si>
  <si>
    <t>"Kabel CYKY 3Jx1,5 " 650,00</t>
  </si>
  <si>
    <t>741122016</t>
  </si>
  <si>
    <t>Montáž kabel Cu bez ukončení uložený pod omítku plný kulatý 3x2,5 až 6 mm2 (např. CYKY)</t>
  </si>
  <si>
    <t>-1912620289</t>
  </si>
  <si>
    <t>34111036</t>
  </si>
  <si>
    <t>kabel instalační jádro Cu plné izolace PVC plášť PVC 450/750V (CYKY) 3x2,5mm2</t>
  </si>
  <si>
    <t>1831308919</t>
  </si>
  <si>
    <t>"Kabel CYKY 3Jx2,5 " 3750</t>
  </si>
  <si>
    <t>741122031</t>
  </si>
  <si>
    <t>Montáž kabel Cu bez ukončení uložený pod omítku plný kulatý 5x1,5 až 2,5 mm2 (např. CYKY)</t>
  </si>
  <si>
    <t>232910484</t>
  </si>
  <si>
    <t>500+80</t>
  </si>
  <si>
    <t>34111090</t>
  </si>
  <si>
    <t>kabel instalační jádro Cu plné izolace PVC plášť PVC 450/750V (CYKY) 5x1,5mm2</t>
  </si>
  <si>
    <t>816768958</t>
  </si>
  <si>
    <t>"Kabel CYKY 5Jx1,5 " 500</t>
  </si>
  <si>
    <t>34111094</t>
  </si>
  <si>
    <t>kabel instalační jádro Cu plné izolace PVC plášť PVC 450/750V (CYKY) 5x2,5mm2</t>
  </si>
  <si>
    <t>-1288035991</t>
  </si>
  <si>
    <t>"Kabel CYKY 5Jx2,5 " 80</t>
  </si>
  <si>
    <t>741122033</t>
  </si>
  <si>
    <t>Montáž kabel Cu bez ukončení uložený pod omítku plný kulatý 5x10 mm2 (např. CYKY)</t>
  </si>
  <si>
    <t>-1202268770</t>
  </si>
  <si>
    <t>34113034</t>
  </si>
  <si>
    <t>kabel instalační jádro Cu plné izolace PVC plášť PVC 450/750V (CYKY) 5x10mm2</t>
  </si>
  <si>
    <t>-479518033</t>
  </si>
  <si>
    <t>"Kabel CYKY 5Jx10 " 50</t>
  </si>
  <si>
    <t>741122034</t>
  </si>
  <si>
    <t>Montáž kabel Cu bez ukončení uložený pod omítku plný kulatý 5x25 až 35 mm2 (např. CYKY)</t>
  </si>
  <si>
    <t>-753649336</t>
  </si>
  <si>
    <t>34113135</t>
  </si>
  <si>
    <t>kabel silový jádro Cu izolace PVC plášť PVC 0,6/1kV (1-CYKY) 5x35mm2</t>
  </si>
  <si>
    <t>1188309716</t>
  </si>
  <si>
    <t>"Kabel CYKY 5Jx35 " 20</t>
  </si>
  <si>
    <t>741130021</t>
  </si>
  <si>
    <t>Ukončení vodič izolovaný do 2,5 mm2 na svorkovnici</t>
  </si>
  <si>
    <t>549616904</t>
  </si>
  <si>
    <t>3870+117*6</t>
  </si>
  <si>
    <t>741310201</t>
  </si>
  <si>
    <t>Montáž spínač (polo)zapuštěný šroubové připojení 1-jednopólový se zapojením vodičů</t>
  </si>
  <si>
    <t>1024267688</t>
  </si>
  <si>
    <t>Pol36VD01</t>
  </si>
  <si>
    <t>Jednopólový spínač</t>
  </si>
  <si>
    <t>-558325452</t>
  </si>
  <si>
    <t>741310212</t>
  </si>
  <si>
    <t>Montáž ovladač (polo)zapuštěný šroubové připojení 1/0-tlačítkový zapínací se zapojením vodičů</t>
  </si>
  <si>
    <t>-266911595</t>
  </si>
  <si>
    <t>Pol37VD01</t>
  </si>
  <si>
    <t>Velkoplošné tlačítko</t>
  </si>
  <si>
    <t>752748742</t>
  </si>
  <si>
    <t>741310221</t>
  </si>
  <si>
    <t>Montáž spínač (polo)zapuštěný šroubové připojení řazení 2-pro žaluzie se zapojením vodičů</t>
  </si>
  <si>
    <t>736325278</t>
  </si>
  <si>
    <t>345350D3</t>
  </si>
  <si>
    <t>Žaluziový přepínač s aretací a blokací tlačitek</t>
  </si>
  <si>
    <t>1974512253</t>
  </si>
  <si>
    <t>741310231</t>
  </si>
  <si>
    <t>Montáž přepínač (polo)zapuštěný šroubové připojení 5-seriový se zapojením vodičů</t>
  </si>
  <si>
    <t>-1850990620</t>
  </si>
  <si>
    <t>Pol38VD01</t>
  </si>
  <si>
    <t>Sériový přepínač</t>
  </si>
  <si>
    <t>-148331124</t>
  </si>
  <si>
    <t>741310233</t>
  </si>
  <si>
    <t>Montáž přepínač (polo)zapuštěný šroubové připojení 6-střídavý se zapojením vodičů</t>
  </si>
  <si>
    <t>-476731621</t>
  </si>
  <si>
    <t>Pol39VD01</t>
  </si>
  <si>
    <t>Střídavý přepínač</t>
  </si>
  <si>
    <t>2003431883</t>
  </si>
  <si>
    <t>741310238</t>
  </si>
  <si>
    <t>Montáž přepínač (polo)zapuštěný šroubové připojení 6+6 -dvojitý střídavý se zapojením vodičů</t>
  </si>
  <si>
    <t>-89707384</t>
  </si>
  <si>
    <t>Pol40aVD01</t>
  </si>
  <si>
    <t>Střídavý přepínač dvojitý</t>
  </si>
  <si>
    <t>-1859863000</t>
  </si>
  <si>
    <t>741310239</t>
  </si>
  <si>
    <t>Montáž přepínač (polo)zapuštěný šroubové připojení 7-křížový se zapojením vodičů</t>
  </si>
  <si>
    <t>-428302358</t>
  </si>
  <si>
    <t>Pol40VD01</t>
  </si>
  <si>
    <t>Křížový přepínač</t>
  </si>
  <si>
    <t>-1063531007</t>
  </si>
  <si>
    <t>741311003</t>
  </si>
  <si>
    <t>Montáž čidlo pohybu vestavné se zapojením vodičů</t>
  </si>
  <si>
    <t>139764383</t>
  </si>
  <si>
    <t>Pol41V07</t>
  </si>
  <si>
    <t>Pohybové čidlo stropní vestavné</t>
  </si>
  <si>
    <t>932361495</t>
  </si>
  <si>
    <t>741311021</t>
  </si>
  <si>
    <t>Montáž přípojka sporáková s doutnavkou se zapojením vodičů</t>
  </si>
  <si>
    <t>-418560696</t>
  </si>
  <si>
    <t>Pol46</t>
  </si>
  <si>
    <t>Sporáková přípojka se signální doutnavkou</t>
  </si>
  <si>
    <t>-288756828</t>
  </si>
  <si>
    <t>741313004</t>
  </si>
  <si>
    <t>Montáž zásuvka (polo)zapuštěná bezšroubové připojení 2x(2P+PE) dvojnásobná šikmá se zapojením vodičů</t>
  </si>
  <si>
    <t>1728731504</t>
  </si>
  <si>
    <t>345552D2</t>
  </si>
  <si>
    <t>Zásuvka 230V/16A do podlahové krabice jednonás. šikmá</t>
  </si>
  <si>
    <t>-744968988</t>
  </si>
  <si>
    <t>741313251</t>
  </si>
  <si>
    <t>Montáž zásuvek průmyslových nástěnných provedení IP 44 3P+N+PE 16 A se zapojením vodičů</t>
  </si>
  <si>
    <t>-326379057</t>
  </si>
  <si>
    <t>358114D1</t>
  </si>
  <si>
    <t>Zásuvka průmyslová 16A/400V/5P, IP44</t>
  </si>
  <si>
    <t>-1792197222</t>
  </si>
  <si>
    <t>741322041</t>
  </si>
  <si>
    <t>Montáž svodiče přepětí nn typ 2 jednopólových jednodílných se zapojením vodičů</t>
  </si>
  <si>
    <t>714526974</t>
  </si>
  <si>
    <t>358895D7</t>
  </si>
  <si>
    <t>Akustická přepěťová ochrana do podlahové krabice</t>
  </si>
  <si>
    <t>610574979</t>
  </si>
  <si>
    <t>741372052</t>
  </si>
  <si>
    <t>Montáž svítidlo LED interiérové přisazené stropní reflektorové se samostatným nebo integrovaným pohybovým čidlem se zapojením vodičů</t>
  </si>
  <si>
    <t>944646000</t>
  </si>
  <si>
    <t>4046105D7</t>
  </si>
  <si>
    <t>Pohybové čidlo stropní přisazené IP44</t>
  </si>
  <si>
    <t>-103285387</t>
  </si>
  <si>
    <t>741313042</t>
  </si>
  <si>
    <t>Montáž zásuvka (polo)zapuštěná šroubové připojení 2P+PE dvojí zapojení - průběžná se zapojením vodičů</t>
  </si>
  <si>
    <t>1992799441</t>
  </si>
  <si>
    <t>Pol33P01</t>
  </si>
  <si>
    <t>Zásuvka 230V/16A dvojnásobná s 3.st. p.o.</t>
  </si>
  <si>
    <t>-1072193694</t>
  </si>
  <si>
    <t>741313043</t>
  </si>
  <si>
    <t>Montáž zásuvka (polo)zapuštěná šroubové připojení 2x(2P + PE) dvojnásobná se zapojením vodičů</t>
  </si>
  <si>
    <t>213996593</t>
  </si>
  <si>
    <t>Pol32P01</t>
  </si>
  <si>
    <t>Zásuvka 230V/16A dvojnásobná</t>
  </si>
  <si>
    <t>-772188119</t>
  </si>
  <si>
    <t>741330731</t>
  </si>
  <si>
    <t>Montáž relé pomocné ventilátorové se zapojením vodičů</t>
  </si>
  <si>
    <t>-1087832373</t>
  </si>
  <si>
    <t>Pol42</t>
  </si>
  <si>
    <t>Ventilátorové relé</t>
  </si>
  <si>
    <t>2137481706</t>
  </si>
  <si>
    <t>741372R01</t>
  </si>
  <si>
    <t>Montáž svítidel</t>
  </si>
  <si>
    <t>1292504027</t>
  </si>
  <si>
    <t>13+3+7+3+17+27+11+12+12+12</t>
  </si>
  <si>
    <t>Pol79hP01</t>
  </si>
  <si>
    <t>Svítidlo A vč.příslušenství, 4100-840, HF, LRO, Q600, 33,6W, 4100lm, IP44/20</t>
  </si>
  <si>
    <t>2047008627</t>
  </si>
  <si>
    <t>Pol79hP02</t>
  </si>
  <si>
    <t>Svítidlo ANO vč.příslušenství, 4100-840, HF, LRO, Q600, 33,6W,4100lm,IP44/20 + nouzový modul</t>
  </si>
  <si>
    <t>158779404</t>
  </si>
  <si>
    <t>Pol79hP03</t>
  </si>
  <si>
    <t>Svítidlo B vč.příslušenství, 2000-840 HF 16,3W,1950lm, IP65</t>
  </si>
  <si>
    <t>-1659066322</t>
  </si>
  <si>
    <t>Pol79hP04</t>
  </si>
  <si>
    <t>Svítidlo BNO vč.příslušenství, 2000-840 HF 16,3W,1950lm, IP65 + nouzový modul</t>
  </si>
  <si>
    <t>929458681</t>
  </si>
  <si>
    <t>Pol79hP05</t>
  </si>
  <si>
    <t>Svítidlo C vč.příslušenství, 2000-840 HF LWH 15,5W,2048lm, IP44</t>
  </si>
  <si>
    <t>-1403019167</t>
  </si>
  <si>
    <t>Pol79hP06</t>
  </si>
  <si>
    <t>Svítidlo D vč.příslušenství, AQF 6400-840, 53,9W,6550lm, IP66</t>
  </si>
  <si>
    <t>-453277820</t>
  </si>
  <si>
    <t>Pol79hP07</t>
  </si>
  <si>
    <t>Svítidlo DNO vč.příslušenství, AQF 6400-840, 53,9W,6550lm, IP66 + nouzový modul</t>
  </si>
  <si>
    <t>-663932557</t>
  </si>
  <si>
    <t>Pol79hP08</t>
  </si>
  <si>
    <t xml:space="preserve">Svítidlo E vč.příslušenství, 4800-840, HF, LRO, 3x12, 39,2W, 4800lm,IP44/20 </t>
  </si>
  <si>
    <t>1673377973</t>
  </si>
  <si>
    <t>Pol79hP09</t>
  </si>
  <si>
    <t>Svítidlo ENO vč.příslušenství, 4800-840, HF, LRO, 3x12, 39,2W, 4800lm, IP44/20 + nouzový modul</t>
  </si>
  <si>
    <t>1490530820</t>
  </si>
  <si>
    <t>Pol79hP10</t>
  </si>
  <si>
    <t>Svítidlo N.O.-P vč.příslušenství, piktogram, 1hodina</t>
  </si>
  <si>
    <t>1866595691</t>
  </si>
  <si>
    <t>741910414</t>
  </si>
  <si>
    <t>Montáž žlab kovový šířky do 250 mm bez víka</t>
  </si>
  <si>
    <t>-2006212369</t>
  </si>
  <si>
    <t>345754H5</t>
  </si>
  <si>
    <t>Drátěný kabelový žlab 55x200x4,8 vč.závěsu</t>
  </si>
  <si>
    <t>1329798307</t>
  </si>
  <si>
    <t>74199R021</t>
  </si>
  <si>
    <t>Přístrojová jednotka ekv.GES9-3B U 7011, vč. montáže</t>
  </si>
  <si>
    <t>-137329117</t>
  </si>
  <si>
    <t>742110161</t>
  </si>
  <si>
    <t>Montáž spony pro uchycení kabelů pro slaboproud</t>
  </si>
  <si>
    <t>-598526528</t>
  </si>
  <si>
    <t>34575V17</t>
  </si>
  <si>
    <t>Kabelová spona pro kabelové vedení v podhledu</t>
  </si>
  <si>
    <t>-3277074</t>
  </si>
  <si>
    <t>732199100</t>
  </si>
  <si>
    <t>Montáž orientačních štítků</t>
  </si>
  <si>
    <t>819725516</t>
  </si>
  <si>
    <t>Pol71</t>
  </si>
  <si>
    <t>Fluorescenční štítek s piktogramem nepodsvětlený</t>
  </si>
  <si>
    <t>1128030186</t>
  </si>
  <si>
    <t>741420001</t>
  </si>
  <si>
    <t>Montáž drát nebo lano hromosvodné svodové D do 10 mm s podpěrou</t>
  </si>
  <si>
    <t>-2042850670</t>
  </si>
  <si>
    <t>35442141</t>
  </si>
  <si>
    <t>drát D 8mm AlMgSi polotvrdý</t>
  </si>
  <si>
    <t>-193134376</t>
  </si>
  <si>
    <t>40*0,14175 'Přepočtené koeficientem množství</t>
  </si>
  <si>
    <t>Pol14P03</t>
  </si>
  <si>
    <t>Podpěra vedení pro svod s příložkou PVZZ</t>
  </si>
  <si>
    <t>2056658239</t>
  </si>
  <si>
    <t>Pol14OL1</t>
  </si>
  <si>
    <t xml:space="preserve">Podpěra vedení na ploché střechy </t>
  </si>
  <si>
    <t>26676349</t>
  </si>
  <si>
    <t>741420021</t>
  </si>
  <si>
    <t>Montáž svorka hromosvodná se 2 šrouby</t>
  </si>
  <si>
    <t>-1843971266</t>
  </si>
  <si>
    <t>12+6</t>
  </si>
  <si>
    <t>Pol3</t>
  </si>
  <si>
    <t>Svorka křížová SKD</t>
  </si>
  <si>
    <t>-1577200707</t>
  </si>
  <si>
    <t>Pol8</t>
  </si>
  <si>
    <t>Svorka spojovací SS</t>
  </si>
  <si>
    <t>-288461368</t>
  </si>
  <si>
    <t>7419PR02</t>
  </si>
  <si>
    <t>Zřízení kabelových tras (frézování, sekání, zapravení, hrubý úklid)</t>
  </si>
  <si>
    <t>594761456</t>
  </si>
  <si>
    <t>7419PR13</t>
  </si>
  <si>
    <t>Sekání kapes a průrazů</t>
  </si>
  <si>
    <t>362228130</t>
  </si>
  <si>
    <t>7419R101</t>
  </si>
  <si>
    <t>Kompletační činnost (s montáží) + 4,5%</t>
  </si>
  <si>
    <t>%</t>
  </si>
  <si>
    <t>-1797500890</t>
  </si>
  <si>
    <t>3409_101</t>
  </si>
  <si>
    <t>Přesun (Specifikace) + 3%</t>
  </si>
  <si>
    <t>-795159906</t>
  </si>
  <si>
    <t>3409_102</t>
  </si>
  <si>
    <t>Prořez (Specifikace) + 2%</t>
  </si>
  <si>
    <t>-109348592</t>
  </si>
  <si>
    <t>3409_103</t>
  </si>
  <si>
    <t>Podružný materiál (Specifikace) + 3%</t>
  </si>
  <si>
    <t>-412497256</t>
  </si>
  <si>
    <t>Pol87O01</t>
  </si>
  <si>
    <t>Demontáž stávající elektroinstalace + 15% (je uvažováno s veškerou demontáží svítidel, rozvodnic, kabeláží, zásuvek, vypínačů, krabic rozvodných a přístrojových)</t>
  </si>
  <si>
    <t>kpl</t>
  </si>
  <si>
    <t>196327956</t>
  </si>
  <si>
    <t>741_1</t>
  </si>
  <si>
    <t>Stavební přípomoce pro elektronabíječku</t>
  </si>
  <si>
    <t>2799R001</t>
  </si>
  <si>
    <t>160055455</t>
  </si>
  <si>
    <t>"u dopojení nabíječky do objektu"  1</t>
  </si>
  <si>
    <t>46016118A</t>
  </si>
  <si>
    <t>Hloubení kabelových rýh ručně š 35 cm hl 90 cm v hornině tř I skupiny 3, lože, obsyp chráničky, zpětný zásyp a zapravení</t>
  </si>
  <si>
    <t>-1353461026</t>
  </si>
  <si>
    <t>741110053</t>
  </si>
  <si>
    <t>Montáž trubka plastová ohebná D přes 35 mm uložená volně</t>
  </si>
  <si>
    <t>-1834611053</t>
  </si>
  <si>
    <t>"dopojení nabíječky do objektu"  4,00</t>
  </si>
  <si>
    <t>34571352</t>
  </si>
  <si>
    <t>trubka elektroinstalační ohebná dvouplášťová korugovaná (chránička) D 52/63mm, HDPE+LDPE</t>
  </si>
  <si>
    <t>2049024476</t>
  </si>
  <si>
    <t>4*1,05 'Přepočtené koeficientem množství</t>
  </si>
  <si>
    <t>741_2</t>
  </si>
  <si>
    <t>Elektroinstalace - rozvodnice</t>
  </si>
  <si>
    <t>741210R11</t>
  </si>
  <si>
    <t xml:space="preserve">Montáž větší rozvodnice oceloplechová nebo plastová, vč.usazení příslušenství </t>
  </si>
  <si>
    <t>2071541397</t>
  </si>
  <si>
    <t>Pol88hP21</t>
  </si>
  <si>
    <t xml:space="preserve">Rozv.RK vč.usazení,přísluš. a montáže 590x1575x210mm "Z" </t>
  </si>
  <si>
    <t>33437011</t>
  </si>
  <si>
    <t>Pol88hP22</t>
  </si>
  <si>
    <t xml:space="preserve">Rozv.R8 vč.usazení,přísluš. a montáže 590x1345x210mm "Z" </t>
  </si>
  <si>
    <t>-1692273706</t>
  </si>
  <si>
    <t>741210R12</t>
  </si>
  <si>
    <t>Montáž rozvodnice oceloplechová nebo plastová, vč.usazení příslušenství</t>
  </si>
  <si>
    <t>1191366788</t>
  </si>
  <si>
    <t>Pol88hP23</t>
  </si>
  <si>
    <t xml:space="preserve">Rozv.ER vč.usazení,příslušenství,montáže 590x610x160mm "Z" </t>
  </si>
  <si>
    <t>1140165967</t>
  </si>
  <si>
    <t>Pol88hP24</t>
  </si>
  <si>
    <t xml:space="preserve">Rozv.RB vč.usazení,příslušenství,montáže 590x610x160mm "Z" </t>
  </si>
  <si>
    <t>-814293699</t>
  </si>
  <si>
    <t>Pol15O01</t>
  </si>
  <si>
    <t>Prostorová úprava v RT1 - demontáž stávajících, nadále nevyužívaných přístrojů</t>
  </si>
  <si>
    <t>2005153365</t>
  </si>
  <si>
    <t>741130001.1</t>
  </si>
  <si>
    <t>Ukončení vodič izolovaný do 2,5 mm2 v rozváděči nebo na přístroji</t>
  </si>
  <si>
    <t>-1684576535</t>
  </si>
  <si>
    <t>47+157</t>
  </si>
  <si>
    <t>741130005.1</t>
  </si>
  <si>
    <t>Ukončení vodič izolovaný do 10 mm2 v rozváděči nebo na přístroji</t>
  </si>
  <si>
    <t>737974267</t>
  </si>
  <si>
    <t>741130006</t>
  </si>
  <si>
    <t>Ukončení vodič izolovaný do 16 mm2 v rozváděči nebo na přístroji</t>
  </si>
  <si>
    <t>1735236913</t>
  </si>
  <si>
    <t>741130008</t>
  </si>
  <si>
    <t>Ukončení vodič izolovaný do 35 mm2 v rozváděči nebo na přístroji</t>
  </si>
  <si>
    <t>-488688634</t>
  </si>
  <si>
    <t>741130011</t>
  </si>
  <si>
    <t>Ukončení vodič izolovaný do 50 mm2 v rozváděči nebo na přístroji</t>
  </si>
  <si>
    <t>251469062</t>
  </si>
  <si>
    <t>74132212R</t>
  </si>
  <si>
    <t>Montáž svodiče přepětí nn typ 1+2 kombi čtyřpólových dvoudílných s vložením modulu se zapojením vodičů</t>
  </si>
  <si>
    <t>-1002029151</t>
  </si>
  <si>
    <t>Pol99P01</t>
  </si>
  <si>
    <t>Svodič přepětí T1+T2</t>
  </si>
  <si>
    <t>2120872803</t>
  </si>
  <si>
    <t>741322052</t>
  </si>
  <si>
    <t>Montáž svodiče přepětí nn typ 2 jednopólových dvoudílných s modulem se zapojením vodičů</t>
  </si>
  <si>
    <t>-77471908</t>
  </si>
  <si>
    <t>Pol098P08</t>
  </si>
  <si>
    <t>Svodič přepětí T2</t>
  </si>
  <si>
    <t>956203478</t>
  </si>
  <si>
    <t>741321033</t>
  </si>
  <si>
    <t>Montáž proudových chráničů čtyřpólových nn do 25 A ve skříni se zapojením vodičů</t>
  </si>
  <si>
    <t>-51270596</t>
  </si>
  <si>
    <t>Pol270P01</t>
  </si>
  <si>
    <t>Proudový chránič 25/4/003</t>
  </si>
  <si>
    <t>-776929816</t>
  </si>
  <si>
    <t>741321043</t>
  </si>
  <si>
    <t>Montáž proudových chráničů čtyřpólových nn do 63 A ve skříni se zapojením vodičů</t>
  </si>
  <si>
    <t>795411672</t>
  </si>
  <si>
    <t>35889D11</t>
  </si>
  <si>
    <t>Proudový chránič 63/4/003-G</t>
  </si>
  <si>
    <t>1879141098</t>
  </si>
  <si>
    <t>741320105</t>
  </si>
  <si>
    <t>Montáž jističů jednopólových nn do 25 A ve skříni se zapojením vodičů</t>
  </si>
  <si>
    <t>1317175554</t>
  </si>
  <si>
    <t>2+12+1+1</t>
  </si>
  <si>
    <t>Pol104P01</t>
  </si>
  <si>
    <t>Jistič B6/1</t>
  </si>
  <si>
    <t>989338461</t>
  </si>
  <si>
    <t>Pol110P01</t>
  </si>
  <si>
    <t>Jistič C10/1</t>
  </si>
  <si>
    <t>-809921429</t>
  </si>
  <si>
    <t>Pol118P01</t>
  </si>
  <si>
    <t>Jistič B16/1</t>
  </si>
  <si>
    <t>746112465</t>
  </si>
  <si>
    <t>Pol113gP01</t>
  </si>
  <si>
    <t>Jistič C16/1</t>
  </si>
  <si>
    <t>-1405512233</t>
  </si>
  <si>
    <t>741321003</t>
  </si>
  <si>
    <t>Montáž proudových chráničů dvoupólových nn do 25 A ve skříni se zapojením vodičů</t>
  </si>
  <si>
    <t>2041198755</t>
  </si>
  <si>
    <t>1+11+38</t>
  </si>
  <si>
    <t>Pol106gP01</t>
  </si>
  <si>
    <t>Jistič s chráničem C10/003</t>
  </si>
  <si>
    <t>1959913541</t>
  </si>
  <si>
    <t>Pol107gP01</t>
  </si>
  <si>
    <t>Jistič s chráničem C16/003</t>
  </si>
  <si>
    <t>1604984560</t>
  </si>
  <si>
    <t>Pol108gP01</t>
  </si>
  <si>
    <t>Jistič s chráničem B16/003</t>
  </si>
  <si>
    <t>549843155</t>
  </si>
  <si>
    <t>741320165</t>
  </si>
  <si>
    <t>Montáž jističů třípólových nn do 25 A ve skříni se zapojením vodičů</t>
  </si>
  <si>
    <t>1708604661</t>
  </si>
  <si>
    <t>Pol11gP01</t>
  </si>
  <si>
    <t>Jistič B16/3</t>
  </si>
  <si>
    <t>760194984</t>
  </si>
  <si>
    <t>Pol118Ch</t>
  </si>
  <si>
    <t>Jistič B20/3</t>
  </si>
  <si>
    <t>10226583</t>
  </si>
  <si>
    <t>741320175</t>
  </si>
  <si>
    <t>Montáž jističů třípólových nn do 63 A ve skříni se zapojením vodičů</t>
  </si>
  <si>
    <t>1192684754</t>
  </si>
  <si>
    <t>Pol119h</t>
  </si>
  <si>
    <t>Jistič B32/3</t>
  </si>
  <si>
    <t>439054073</t>
  </si>
  <si>
    <t>Pol11O01</t>
  </si>
  <si>
    <t>Jistič C50/3</t>
  </si>
  <si>
    <t>1031144395</t>
  </si>
  <si>
    <t>741320185</t>
  </si>
  <si>
    <t>Montáž jističů třípólových nn do 125 A ve skříni se zapojením vodičů</t>
  </si>
  <si>
    <t>-433198141</t>
  </si>
  <si>
    <t>358225D6</t>
  </si>
  <si>
    <t>Jistič 3x100A</t>
  </si>
  <si>
    <t>-403283387</t>
  </si>
  <si>
    <t>741330651</t>
  </si>
  <si>
    <t>Montáž relé pomocné vestavné střídavé se zapojením vodičů</t>
  </si>
  <si>
    <t>1215690126</t>
  </si>
  <si>
    <t>3400D05h</t>
  </si>
  <si>
    <t>Impulsní relé LQ6</t>
  </si>
  <si>
    <t>-1023542076</t>
  </si>
  <si>
    <t>3400D5h1</t>
  </si>
  <si>
    <t>Relé pro LED 1Z/230VAC</t>
  </si>
  <si>
    <t>1307459797</t>
  </si>
  <si>
    <t>741310462</t>
  </si>
  <si>
    <t>Montáž spínač tří/čtyřpólový vestavný vačkový nebo válcový 100 A, 3 až 6 svorek se zapojením vodičů</t>
  </si>
  <si>
    <t>-1083799020</t>
  </si>
  <si>
    <t>35822D09</t>
  </si>
  <si>
    <t>Vypínač 3x100A</t>
  </si>
  <si>
    <t>1762007171</t>
  </si>
  <si>
    <t>741310561</t>
  </si>
  <si>
    <t>Montáž vypínač tří/čtyřpól výkonový pojistkový do 63 A bez zapojení vodičů</t>
  </si>
  <si>
    <t>-1865101216</t>
  </si>
  <si>
    <t>3582217D</t>
  </si>
  <si>
    <t>Vypínač A40/3</t>
  </si>
  <si>
    <t>480881161</t>
  </si>
  <si>
    <t>Pol128l</t>
  </si>
  <si>
    <t>Vypínač A63/3</t>
  </si>
  <si>
    <t>1560217100</t>
  </si>
  <si>
    <t>74132051R</t>
  </si>
  <si>
    <t>Jistič 3x200A, vč. montáže a příslušenství</t>
  </si>
  <si>
    <t>-947247948</t>
  </si>
  <si>
    <t>7419R102</t>
  </si>
  <si>
    <t>249681294</t>
  </si>
  <si>
    <t>3409_104</t>
  </si>
  <si>
    <t>765804098</t>
  </si>
  <si>
    <t>3409_105</t>
  </si>
  <si>
    <t>-412771821</t>
  </si>
  <si>
    <t>3409_106</t>
  </si>
  <si>
    <t>1359506627</t>
  </si>
  <si>
    <t>Pol151.1</t>
  </si>
  <si>
    <t>Demontáž stávajících rozvodnic + 15%</t>
  </si>
  <si>
    <t>-232336221</t>
  </si>
  <si>
    <t>741_9</t>
  </si>
  <si>
    <t>Elektroinstalace - ostatní</t>
  </si>
  <si>
    <t>74181000R</t>
  </si>
  <si>
    <t xml:space="preserve">Zkoušky a prohlídky elektrických rozvodů a zařízení celková prohlídka a vyhotovení revizní zprávy - Revize, měření osvětlení  </t>
  </si>
  <si>
    <t>286829888</t>
  </si>
  <si>
    <t>Pol152</t>
  </si>
  <si>
    <t>Ostatní náklady zhotovitele uvedené níže, pokud nejsou zahrnuty v jiných položkách tohoto soupisu:</t>
  </si>
  <si>
    <t>-402993652</t>
  </si>
  <si>
    <t>"- Technické listy výrobků a materiálů, prohlášení o shodě, certifikáty, záruční listy, atd.</t>
  </si>
  <si>
    <t>"- Stanoviska dotčených orgánů státní správy a vlastníků (provozovatelů) veřejné dopravní a technické infrastruktury</t>
  </si>
  <si>
    <t>"- Správní poplatky</t>
  </si>
  <si>
    <t>"Celkem"   1</t>
  </si>
  <si>
    <t>Pol160</t>
  </si>
  <si>
    <t>Zajištění splnění podmínek vyplývajících z vydaných rozhodnutí a povolení stavby dle zadávací dokumentace a plánu bezpečnosti</t>
  </si>
  <si>
    <t>-111650297</t>
  </si>
  <si>
    <t>Pol161</t>
  </si>
  <si>
    <t>Technická řešení - návrh a projednání kolizí se skrytými konstrukcemi, vč.nákladů souvisejících s technickým řešením případných kolizí stavby se skrytými konstrukcemi, které projektant nemohl předvídat</t>
  </si>
  <si>
    <t>-819644995</t>
  </si>
  <si>
    <t>Pol162</t>
  </si>
  <si>
    <t>Provedení všech zkoušek a revizí předepsaných projektovou dokumentací, platnými normami, návodů k obsluze - (neuvedených v jednotlivých soupisech prací).</t>
  </si>
  <si>
    <t>920946436</t>
  </si>
  <si>
    <t>Pol163</t>
  </si>
  <si>
    <t>Součinnost s ostatními zúčastněnými stranami: se zástupci objednatele, projektanta, TDI, AD, koordinátora bezpečnosti</t>
  </si>
  <si>
    <t>1951047434</t>
  </si>
  <si>
    <t>2918 - D.1.4.5 - Slaboproud</t>
  </si>
  <si>
    <t>Matěj</t>
  </si>
  <si>
    <t xml:space="preserve">    D1 - Strukturovaná kabeláž - SK_x000D_
</t>
  </si>
  <si>
    <t xml:space="preserve">    D2 - Přístupový systém EKV_x000D_
</t>
  </si>
  <si>
    <t xml:space="preserve">    D3 - Audiovizuální technika - audio_x000D_
</t>
  </si>
  <si>
    <t xml:space="preserve">    D4 - Audiovizuální technika - video_x000D_
</t>
  </si>
  <si>
    <t xml:space="preserve">    D5 - Ostatní náklady díla_x000D_
</t>
  </si>
  <si>
    <t>D1</t>
  </si>
  <si>
    <t xml:space="preserve">Strukturovaná kabeláž - SK_x000D_
</t>
  </si>
  <si>
    <t>CP24BLY</t>
  </si>
  <si>
    <t>celokovový patch panel MINI-COM pro 24 modulů, 1U, 19", neosazený, černý</t>
  </si>
  <si>
    <t>CFFPL4BL</t>
  </si>
  <si>
    <t>rámeček pro 4 moduly MINI-COM, popisky, černá</t>
  </si>
  <si>
    <t>CJ688TGBL</t>
  </si>
  <si>
    <t>modul MINI-COM TX PLUS UTP, RJ45, kat. 6, černý</t>
  </si>
  <si>
    <t>9684</t>
  </si>
  <si>
    <t>19" vyvazovací panel 1U jednostranný, plastový</t>
  </si>
  <si>
    <t>9608</t>
  </si>
  <si>
    <t>19" napájecí panel ACAR S8/3m 8x230V-3m BK</t>
  </si>
  <si>
    <t>1710</t>
  </si>
  <si>
    <t>UTP patch cord Cat6, 1m šedý</t>
  </si>
  <si>
    <t>1031</t>
  </si>
  <si>
    <t>LC/UPC-LC/UPC Optický patch cord 09/125 2m G657A</t>
  </si>
  <si>
    <t>42551</t>
  </si>
  <si>
    <t>Zásuvka modulární, 2 keystony pod omítku, bílá</t>
  </si>
  <si>
    <t>41075</t>
  </si>
  <si>
    <t>Modul 45 x 45mm pro 2 keystone přímý bílý</t>
  </si>
  <si>
    <t>50141</t>
  </si>
  <si>
    <t>UTP keystone Cat6, RJ45, samořezný, černý, š. 17 mm</t>
  </si>
  <si>
    <t>9639</t>
  </si>
  <si>
    <t>Montážní sada M6 - 4x šroub 15mm, podložka a plovoucí matice</t>
  </si>
  <si>
    <t>UTP kabel CAT6 LSOH (Dca) 500m/cívka</t>
  </si>
  <si>
    <t>2506184</t>
  </si>
  <si>
    <t>Krabice přístrojová KP68 o74x43mm univerzální</t>
  </si>
  <si>
    <t>7760466</t>
  </si>
  <si>
    <t>Krabice přístrojová KUP 68 do SDK</t>
  </si>
  <si>
    <t>1409019</t>
  </si>
  <si>
    <t>Přístrojová vložka 208x76x40 PA UT4 45 4</t>
  </si>
  <si>
    <t>6004402</t>
  </si>
  <si>
    <t>Trubka ohebná 320N 20mm 1420 světle šedá</t>
  </si>
  <si>
    <t>1237244</t>
  </si>
  <si>
    <t>Trubka ohebná 320N 50mm 1450 světle šedá</t>
  </si>
  <si>
    <t>1245243</t>
  </si>
  <si>
    <t>Trubka zemní ohebná 09040 červená</t>
  </si>
  <si>
    <t>1059173</t>
  </si>
  <si>
    <t>Žlab drátěný M2 50/ 50 2m galvanický zinek</t>
  </si>
  <si>
    <t>Pol1</t>
  </si>
  <si>
    <t>Příslušenství žlabu M2 50x50  - montáž závěsem na strop</t>
  </si>
  <si>
    <t>SKM</t>
  </si>
  <si>
    <t>1059174</t>
  </si>
  <si>
    <t>Žlab drátěný M2 100/ 50 2m galvanický zinek</t>
  </si>
  <si>
    <t>Pol2</t>
  </si>
  <si>
    <t>Příslušenství žlabu M2 100x50  - montáž závěsem na strop</t>
  </si>
  <si>
    <t>1904151</t>
  </si>
  <si>
    <t>Kanál parapetní 110x65 D HD/2m</t>
  </si>
  <si>
    <t>Příslušenství žlabu 110x65 - montáž na stěnu</t>
  </si>
  <si>
    <t>Pol4</t>
  </si>
  <si>
    <t>Požární ucpávka El 90</t>
  </si>
  <si>
    <t>m²</t>
  </si>
  <si>
    <t>Pol5</t>
  </si>
  <si>
    <t>Drobný montážní materiál</t>
  </si>
  <si>
    <t>Pol6</t>
  </si>
  <si>
    <t>demontáž s následnou montáži podhledu lamel v m.č. 0P01</t>
  </si>
  <si>
    <t>Pol7</t>
  </si>
  <si>
    <t>vysekání kabelové drážky 3x3 cm do zdiva (cihla) bez zednických oprav</t>
  </si>
  <si>
    <t>vysekání kabelové drážky 7x7 cm do zdiva (cihla) bez zednických oprav</t>
  </si>
  <si>
    <t>Pol9</t>
  </si>
  <si>
    <t>vysekání kabelové drážky 7x7 cm do podlahy (betonový potěr) bez zednických úprav</t>
  </si>
  <si>
    <t>Pol10</t>
  </si>
  <si>
    <t>Instalace trubky ohebné 1420 pod omítku</t>
  </si>
  <si>
    <t>Pol11</t>
  </si>
  <si>
    <t>instalace trubky ohebné 1450 pod omítku</t>
  </si>
  <si>
    <t>Pol12</t>
  </si>
  <si>
    <t>instalace trubky ohebné 1450 volně</t>
  </si>
  <si>
    <t>Pol13</t>
  </si>
  <si>
    <t>instalace trubky ohebné 09040 pod omítku/ podlahu</t>
  </si>
  <si>
    <t>Pol14</t>
  </si>
  <si>
    <t>instalace drátěného žlabu na strop</t>
  </si>
  <si>
    <t>Pol15</t>
  </si>
  <si>
    <t>instalace parapetního žlabu na zeď</t>
  </si>
  <si>
    <t>Pol16</t>
  </si>
  <si>
    <t>instalace přístrojové krabice KP68 pod omítku</t>
  </si>
  <si>
    <t>Pol17</t>
  </si>
  <si>
    <t>instalace přístrojové krabice KUP68 do SDK</t>
  </si>
  <si>
    <t>Pol18</t>
  </si>
  <si>
    <t>instalace přístrojové misky do podlahové krabice</t>
  </si>
  <si>
    <t>Pol19</t>
  </si>
  <si>
    <t>montáž požární ucpávky vč. štítku konstrukce</t>
  </si>
  <si>
    <t>Pol20</t>
  </si>
  <si>
    <t>instalace datového kabelu v trubce</t>
  </si>
  <si>
    <t>Pol21</t>
  </si>
  <si>
    <t>montáž datové zásuvky</t>
  </si>
  <si>
    <t>Pol22</t>
  </si>
  <si>
    <t>dozbrojení datového rozvaděče RACK_01_01</t>
  </si>
  <si>
    <t>Pol23</t>
  </si>
  <si>
    <t>zapojení modulu RJ45</t>
  </si>
  <si>
    <t>Pol24</t>
  </si>
  <si>
    <t>kvalifikační měření datové kabeláže CAT6</t>
  </si>
  <si>
    <t>D2</t>
  </si>
  <si>
    <t xml:space="preserve">Přístupový systém EKV_x000D_
</t>
  </si>
  <si>
    <t>Pol25</t>
  </si>
  <si>
    <t>ASSET 6.20 Sběrnicový modul PZTS/EKV  v krytu, 6x trojitě vyvážený vstup, 2x relé, 4 x výstup pro připojení výstupního modulu, 2x Wiegand, 2x RS232 (dvě čtečky)</t>
  </si>
  <si>
    <t>Pol26</t>
  </si>
  <si>
    <t>iCLASS SE R10 Bezkontant.čtečka (podpora SIO) iCLASS/Mifare/DESFire, úzká</t>
  </si>
  <si>
    <t>Pol27</t>
  </si>
  <si>
    <t>iCLASS SE R10 T Bezkont. čtečka iCLASS SE R10 se svorkovnicí</t>
  </si>
  <si>
    <t>Pol28</t>
  </si>
  <si>
    <t>iCLASS Spacer 10 Montážní podložka pro čtečky iCLASS R(P)10</t>
  </si>
  <si>
    <t>Pol29</t>
  </si>
  <si>
    <t>BEFO11211MB Elektrický otvírač 12V/230mA stavitelná střelka a deblokace</t>
  </si>
  <si>
    <t>Pol30</t>
  </si>
  <si>
    <t>PWR533 K70 Dvojitý napájecí zdroj v kovovém krytu pro AKU 70 Ah, výstupy 1x 5A, 1x 3A , samostatný měnič pro dobíjení AKU max 2A. Celkový trvalý odběr včetně dobíjení akumulátoru max. 7 A</t>
  </si>
  <si>
    <t>Pol31</t>
  </si>
  <si>
    <t>TP 12-40 Akumulátor 12V/40Ah</t>
  </si>
  <si>
    <t>Pol32</t>
  </si>
  <si>
    <t>RKZ111 Plastová nízká propojovací krabice, 7+1 pájecích svorek</t>
  </si>
  <si>
    <t>Pol33</t>
  </si>
  <si>
    <t>MAS203 MG kontakt čtyřdrátový s pracovní mezerou 25mm</t>
  </si>
  <si>
    <t>1226995</t>
  </si>
  <si>
    <t>Lišta vkládací 17x 17 bílá LHD 2m</t>
  </si>
  <si>
    <t>1203410</t>
  </si>
  <si>
    <t>Lišta vkládací 20x 20 bílá LHD 2m</t>
  </si>
  <si>
    <t>Datový kabel FTP Cat 5e</t>
  </si>
  <si>
    <t>Datový kabel UTP Cat 5e</t>
  </si>
  <si>
    <t>6000678</t>
  </si>
  <si>
    <t>Napájecí kabel 2x 1,5 mm</t>
  </si>
  <si>
    <t>CABS2/WH/100</t>
  </si>
  <si>
    <t>Signální kabel CABS 2x 0,22 mm</t>
  </si>
  <si>
    <t>Pol34</t>
  </si>
  <si>
    <t>Pol35</t>
  </si>
  <si>
    <t>Demontáž stávajících komponent a přeložení kabeláže</t>
  </si>
  <si>
    <t>Pol36</t>
  </si>
  <si>
    <t>instalace plast. žlabu na omítku</t>
  </si>
  <si>
    <t>Pol37</t>
  </si>
  <si>
    <t>instalace kabeláže EKV do žlabu</t>
  </si>
  <si>
    <t>Pol38</t>
  </si>
  <si>
    <t>Montáž a zapojení systému EKV</t>
  </si>
  <si>
    <t>Pol39</t>
  </si>
  <si>
    <t>Oživení, nastavení a programování systému EKV</t>
  </si>
  <si>
    <t>Pol40</t>
  </si>
  <si>
    <t>Výchozí revize a funkční zkouška</t>
  </si>
  <si>
    <t>D3</t>
  </si>
  <si>
    <t xml:space="preserve">Audiovizuální technika - audio_x000D_
</t>
  </si>
  <si>
    <t>12961</t>
  </si>
  <si>
    <t>Reproduktorový kabel profesionální 2×2,5 mm²</t>
  </si>
  <si>
    <t>12939</t>
  </si>
  <si>
    <t>Stíněný kabel profesionální 2 žíly, PVC izolace, 2 žíly CuL 20x 0,12 mm, stínění Cu opředením 64x 0,12</t>
  </si>
  <si>
    <t>Pol41</t>
  </si>
  <si>
    <t xml:space="preserve">plastový rozvaděč na omítku 240x190 mm, "Stagebox" vystrojený:                                                                             konektor  Speacon female "panel"       4 ks                     konektor  XLR female "panel"                1 ks    </t>
  </si>
  <si>
    <t>121053  1110818</t>
  </si>
  <si>
    <t>Zásuvka reproduktorová Speacon bílá vč. rámečku ABB TANGO</t>
  </si>
  <si>
    <t>Konektor XLR female "panelový"                                   v provedení modul 45x45</t>
  </si>
  <si>
    <t>Konektor Jack 6,3 female "panelový"                    v provedení modul 45x45</t>
  </si>
  <si>
    <t>1233559</t>
  </si>
  <si>
    <t>Trubka ohebná 320N 25mm 1425 světle šedá</t>
  </si>
  <si>
    <t>Pol45</t>
  </si>
  <si>
    <t>vysekání kabelové drážky 15x3 cm do zdiva (cihla) bez zednických oprav</t>
  </si>
  <si>
    <t>Instalace trubky ohebné 1425 pod omítku</t>
  </si>
  <si>
    <t>Pol47</t>
  </si>
  <si>
    <t>instalace trubky ohebné 1425 volně</t>
  </si>
  <si>
    <t>Pol48</t>
  </si>
  <si>
    <t>Pol49</t>
  </si>
  <si>
    <t>Montáž audiorozvaděče</t>
  </si>
  <si>
    <t>Pol50</t>
  </si>
  <si>
    <t>zapojení reproduktorové linky</t>
  </si>
  <si>
    <t>Pol51</t>
  </si>
  <si>
    <t>zapojení signální linky</t>
  </si>
  <si>
    <t>D4</t>
  </si>
  <si>
    <t xml:space="preserve">Audiovizuální technika - video_x000D_
</t>
  </si>
  <si>
    <t>3024220</t>
  </si>
  <si>
    <t>Krabice rozvodná KT250/1 234x176x79mm pod omítku</t>
  </si>
  <si>
    <t>5005420</t>
  </si>
  <si>
    <t>Krabice odbočná KO125E s víčkem 150x150x73mm</t>
  </si>
  <si>
    <t>8104349</t>
  </si>
  <si>
    <t>Krabice odbočná KO125/1L s víčkem V125/1 do sádrokartonu</t>
  </si>
  <si>
    <t>1009461</t>
  </si>
  <si>
    <t>Vodič CY 1,5 H07V-U zeleno-žlutá</t>
  </si>
  <si>
    <t>Pol52</t>
  </si>
  <si>
    <t>Pol53</t>
  </si>
  <si>
    <t>vysekání kabelové drážky 20x7 cm do zdiva (cihla) bez zednických oprav</t>
  </si>
  <si>
    <t>Pol54</t>
  </si>
  <si>
    <t>Instalace trubky ohebné 1450 pod omítku</t>
  </si>
  <si>
    <t>Pol55</t>
  </si>
  <si>
    <t>instalace rozvodné krabice KT 250 pod omítku</t>
  </si>
  <si>
    <t>Pol56</t>
  </si>
  <si>
    <t>instalace odbočné krabice KO 125 pod omítku</t>
  </si>
  <si>
    <t>Pol57</t>
  </si>
  <si>
    <t>instalace odbnočné krabice KO 125 do SDK</t>
  </si>
  <si>
    <t>Pol58</t>
  </si>
  <si>
    <t>instalace zatahovacího vodiče</t>
  </si>
  <si>
    <t>D5</t>
  </si>
  <si>
    <t xml:space="preserve">Ostatní náklady díla_x000D_
</t>
  </si>
  <si>
    <t>Pol59</t>
  </si>
  <si>
    <t>Mimostaveništní doprava</t>
  </si>
  <si>
    <t>Pol60</t>
  </si>
  <si>
    <t>Přesun dodávek</t>
  </si>
  <si>
    <t>Pol61</t>
  </si>
  <si>
    <t>Dokumentace skutečného provedení díla -        tisk 2 paré</t>
  </si>
  <si>
    <t>Pol62</t>
  </si>
  <si>
    <t>Měřicí protokol datové kabeláže - tisk 2 paré</t>
  </si>
  <si>
    <t>2990 - Vedlejší rozpočtové náklady</t>
  </si>
  <si>
    <t>VRN - VRN</t>
  </si>
  <si>
    <t xml:space="preserve">    VRN11 - VEDLEJŠÍ NÁKLADY STAVBY</t>
  </si>
  <si>
    <t xml:space="preserve">    VRN91 - OSTATNÍ NÁKLADY STAVBY</t>
  </si>
  <si>
    <t>VRN</t>
  </si>
  <si>
    <t>VRN11</t>
  </si>
  <si>
    <t>VEDLEJŠÍ NÁKLADY STAVBY</t>
  </si>
  <si>
    <t>VRN11-01</t>
  </si>
  <si>
    <t>Náklady zhotovitele související se zajištěním provozů nutných pro provádění díla - zřízení zařízení staveniště, provoz vč.nákladů na energie a vodu, likvidace zařízení staveniště ( 0,95% )</t>
  </si>
  <si>
    <t>1024</t>
  </si>
  <si>
    <t>-1581124464</t>
  </si>
  <si>
    <t>VRN91</t>
  </si>
  <si>
    <t>OSTATNÍ NÁKLADY STAVBY</t>
  </si>
  <si>
    <t>VRN91-01</t>
  </si>
  <si>
    <t>Náklady zhotovitele související se zajištěním a provedením kompletního díla dle PD a souvisejících dokladů - kompletační činnost ( 0,6 % )</t>
  </si>
  <si>
    <t>53211627</t>
  </si>
  <si>
    <t>VRN91-51</t>
  </si>
  <si>
    <t>Náklady na projekční práce - dokumentace skutečného provedení stavby dle zadávací dokumentace</t>
  </si>
  <si>
    <t>1740681034</t>
  </si>
  <si>
    <t>VRN91-81</t>
  </si>
  <si>
    <t>Vytyčení všech inženýrských sítí před zahájením prací vč. řádného zajištění. Zpětné protokolární předání všech inženýrských sítí jednotlivým správcům vč. uvedení dotčených ploch do bezvadného stavu.</t>
  </si>
  <si>
    <t>305738412</t>
  </si>
  <si>
    <t>VRN91-98</t>
  </si>
  <si>
    <t>Provoz investora - ztížené podmínky realizace z důvodu trvalého provozu investora v těsné blízkosti staveniště ( 0,8 % )</t>
  </si>
  <si>
    <t>485144561</t>
  </si>
  <si>
    <t>HZS1293</t>
  </si>
  <si>
    <t>Hodinová zúčtovací sazba - ostatní nepředvídané práce pomocné - ČERPÁNÍ POUZE SE SOUHLASEM INVESTORA</t>
  </si>
  <si>
    <t>-330813619</t>
  </si>
  <si>
    <t>HZS3243</t>
  </si>
  <si>
    <t>Hodinová zúčtovací sazba - ostatní nepředvídané práce odborné - ČERPÁNÍ POUZE SE SOUHLASEM INVESTORA</t>
  </si>
  <si>
    <t>-331097805</t>
  </si>
  <si>
    <t>baterie umyvadlová stojánková páková nízkotlaká otáčivé ústí, z toho 1ks baterie v kombinaci s bidetovou sprškou</t>
  </si>
  <si>
    <t>Základ pro elektro nabíječku vel. 800x700 - hl.min. 600mm ze železobetonu, vč. bednění, vyztuže, prostupu a kabelových chrániček, a vč. výkopu, bourání beton. podkladu do tl.200mm, odvozu a likvidace suti a přebytečného výkopku</t>
  </si>
  <si>
    <t>Rozebrání zámkové dlažby, očištění, včetně vybourání betonového podkldu v tl. do 200mm, odvozu a likvidace suti, úpravy podloží s doplněním lože a zpětné položení pojížděné komunikace ze zámkové dlažby</t>
  </si>
  <si>
    <t>Hloubení kabelových rýh ručně š 35 cm hl 90 cm v hornině tř I skupiny 3, vč. bourání beton. podkldu tl. do 200mm, odvozu a likvidace suti, vč. lože, obsypu chráničky, zpětného zásypu a zapravení</t>
  </si>
  <si>
    <t>"odk.T/04 " 1+1</t>
  </si>
  <si>
    <t>"1.NP"  2,10*2,10 + 1,20*2,32*2 +1,20*2,32*2</t>
  </si>
  <si>
    <t>Uchazeč:</t>
  </si>
  <si>
    <t>Vyplň údaj</t>
  </si>
  <si>
    <t>OLOMOUC ADM Nerudova - oprava přístavby ve dvorní části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</si>
</sst>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4" fontId="21" fillId="5" borderId="22" xfId="0" applyNumberFormat="1" applyFont="1" applyFill="1" applyBorder="1" applyAlignment="1" applyProtection="1">
      <alignment vertical="center"/>
      <protection locked="0"/>
    </xf>
    <xf numFmtId="0" fontId="2" fillId="5" borderId="0" xfId="0" applyFont="1" applyFill="1" applyAlignment="1">
      <alignment horizontal="left" vertical="center"/>
    </xf>
    <xf numFmtId="0" fontId="0" fillId="5" borderId="0" xfId="0" applyFill="1"/>
    <xf numFmtId="14" fontId="2" fillId="5" borderId="0" xfId="0" applyNumberFormat="1" applyFont="1" applyFill="1" applyAlignment="1">
      <alignment horizontal="left" vertical="center"/>
    </xf>
    <xf numFmtId="4" fontId="34" fillId="5" borderId="22" xfId="0" applyNumberFormat="1" applyFont="1" applyFill="1" applyBorder="1" applyAlignment="1" applyProtection="1">
      <alignment vertical="center"/>
      <protection locked="0"/>
    </xf>
    <xf numFmtId="0" fontId="9" fillId="5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5" borderId="0" xfId="0" applyFont="1" applyFill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5" borderId="0" xfId="0" applyFont="1" applyFill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tabSelected="1" workbookViewId="0">
      <selection activeCell="AG11" sqref="AG1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221" t="s">
        <v>5</v>
      </c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ht="12" customHeight="1">
      <c r="B5" s="20"/>
      <c r="D5" s="23" t="s">
        <v>12</v>
      </c>
      <c r="K5" s="214" t="s">
        <v>13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R5" s="20"/>
      <c r="BS5" s="17" t="s">
        <v>6</v>
      </c>
    </row>
    <row r="6" spans="1:74" ht="36.950000000000003" customHeight="1">
      <c r="B6" s="20"/>
      <c r="D6" s="25" t="s">
        <v>14</v>
      </c>
      <c r="K6" s="216" t="s">
        <v>4739</v>
      </c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R6" s="20"/>
      <c r="BS6" s="17" t="s">
        <v>6</v>
      </c>
    </row>
    <row r="7" spans="1:74" ht="12" customHeight="1">
      <c r="B7" s="20"/>
      <c r="D7" s="26" t="s">
        <v>15</v>
      </c>
      <c r="K7" s="24" t="s">
        <v>1</v>
      </c>
      <c r="AK7" s="26" t="s">
        <v>16</v>
      </c>
      <c r="AN7" s="24" t="s">
        <v>1</v>
      </c>
      <c r="AR7" s="20"/>
      <c r="BS7" s="17" t="s">
        <v>6</v>
      </c>
    </row>
    <row r="8" spans="1:74" ht="12" customHeight="1">
      <c r="B8" s="20"/>
      <c r="D8" s="26" t="s">
        <v>17</v>
      </c>
      <c r="K8" s="24" t="s">
        <v>18</v>
      </c>
      <c r="AK8" s="26" t="s">
        <v>19</v>
      </c>
      <c r="AN8" s="187">
        <v>45085</v>
      </c>
      <c r="AR8" s="20"/>
      <c r="BS8" s="17" t="s">
        <v>6</v>
      </c>
    </row>
    <row r="9" spans="1:74" ht="14.45" customHeight="1">
      <c r="B9" s="20"/>
      <c r="AR9" s="20"/>
      <c r="BS9" s="17" t="s">
        <v>6</v>
      </c>
    </row>
    <row r="10" spans="1:74" ht="12" customHeight="1">
      <c r="B10" s="20"/>
      <c r="D10" s="26" t="s">
        <v>20</v>
      </c>
      <c r="AK10" s="26" t="s">
        <v>21</v>
      </c>
      <c r="AN10" s="24" t="s">
        <v>1</v>
      </c>
      <c r="AR10" s="20"/>
      <c r="BS10" s="17" t="s">
        <v>6</v>
      </c>
    </row>
    <row r="11" spans="1:74" ht="18.399999999999999" customHeight="1">
      <c r="B11" s="20"/>
      <c r="E11" s="24" t="s">
        <v>22</v>
      </c>
      <c r="AK11" s="26" t="s">
        <v>23</v>
      </c>
      <c r="AN11" s="24" t="s">
        <v>1</v>
      </c>
      <c r="AR11" s="20"/>
      <c r="BS11" s="17" t="s">
        <v>6</v>
      </c>
    </row>
    <row r="12" spans="1:74" ht="6.95" customHeight="1">
      <c r="B12" s="20"/>
      <c r="AR12" s="20"/>
      <c r="BS12" s="17" t="s">
        <v>6</v>
      </c>
    </row>
    <row r="13" spans="1:74" ht="12" customHeight="1">
      <c r="B13" s="20"/>
      <c r="D13" s="26" t="s">
        <v>4737</v>
      </c>
      <c r="AK13" s="26" t="s">
        <v>21</v>
      </c>
      <c r="AN13" s="185" t="s">
        <v>4738</v>
      </c>
      <c r="AR13" s="20"/>
      <c r="BS13" s="17" t="s">
        <v>6</v>
      </c>
    </row>
    <row r="14" spans="1:74" ht="12.75">
      <c r="B14" s="20"/>
      <c r="E14" s="185" t="s">
        <v>4738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K14" s="26" t="s">
        <v>23</v>
      </c>
      <c r="AN14" s="185" t="s">
        <v>4738</v>
      </c>
      <c r="AR14" s="20"/>
      <c r="BS14" s="17" t="s">
        <v>6</v>
      </c>
    </row>
    <row r="15" spans="1:74" ht="6.95" customHeight="1">
      <c r="B15" s="20"/>
      <c r="AR15" s="20"/>
      <c r="BS15" s="17" t="s">
        <v>3</v>
      </c>
    </row>
    <row r="16" spans="1:74" ht="12" customHeight="1">
      <c r="B16" s="20"/>
      <c r="D16" s="26" t="s">
        <v>25</v>
      </c>
      <c r="AK16" s="26" t="s">
        <v>21</v>
      </c>
      <c r="AN16" s="24" t="s">
        <v>26</v>
      </c>
      <c r="AR16" s="20"/>
      <c r="BS16" s="17" t="s">
        <v>3</v>
      </c>
    </row>
    <row r="17" spans="2:71" ht="18.399999999999999" customHeight="1">
      <c r="B17" s="20"/>
      <c r="E17" s="24" t="s">
        <v>27</v>
      </c>
      <c r="AK17" s="26" t="s">
        <v>23</v>
      </c>
      <c r="AN17" s="24" t="s">
        <v>1</v>
      </c>
      <c r="AR17" s="20"/>
      <c r="BS17" s="17" t="s">
        <v>28</v>
      </c>
    </row>
    <row r="18" spans="2:71" ht="6.95" customHeight="1">
      <c r="B18" s="20"/>
      <c r="AR18" s="20"/>
      <c r="BS18" s="17" t="s">
        <v>6</v>
      </c>
    </row>
    <row r="19" spans="2:71" ht="12" customHeight="1">
      <c r="B19" s="20"/>
      <c r="D19" s="26" t="s">
        <v>29</v>
      </c>
      <c r="AK19" s="26" t="s">
        <v>21</v>
      </c>
      <c r="AN19" s="24" t="s">
        <v>1</v>
      </c>
      <c r="AR19" s="20"/>
      <c r="BS19" s="17" t="s">
        <v>6</v>
      </c>
    </row>
    <row r="20" spans="2:71" ht="18.399999999999999" customHeight="1">
      <c r="B20" s="20"/>
      <c r="E20" s="24" t="s">
        <v>30</v>
      </c>
      <c r="AK20" s="26" t="s">
        <v>23</v>
      </c>
      <c r="AN20" s="24" t="s">
        <v>1</v>
      </c>
      <c r="AR20" s="20"/>
      <c r="BS20" s="17" t="s">
        <v>28</v>
      </c>
    </row>
    <row r="21" spans="2:71" ht="6.95" customHeight="1">
      <c r="B21" s="20"/>
      <c r="AR21" s="20"/>
    </row>
    <row r="22" spans="2:71" ht="12" customHeight="1">
      <c r="B22" s="20"/>
      <c r="D22" s="26" t="s">
        <v>31</v>
      </c>
      <c r="AR22" s="20"/>
    </row>
    <row r="23" spans="2:71" ht="16.5" customHeight="1">
      <c r="B23" s="20"/>
      <c r="E23" s="217" t="s">
        <v>1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R23" s="20"/>
    </row>
    <row r="24" spans="2:71" ht="6.95" customHeight="1">
      <c r="B24" s="20"/>
      <c r="AR24" s="20"/>
    </row>
    <row r="25" spans="2:7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2:71" s="1" customFormat="1" ht="25.9" customHeight="1">
      <c r="B26" s="29"/>
      <c r="D26" s="30" t="s">
        <v>32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18">
        <f>ROUND(AG94,2)</f>
        <v>0</v>
      </c>
      <c r="AL26" s="219"/>
      <c r="AM26" s="219"/>
      <c r="AN26" s="219"/>
      <c r="AO26" s="219"/>
      <c r="AR26" s="29"/>
    </row>
    <row r="27" spans="2:71" s="1" customFormat="1" ht="6.95" customHeight="1">
      <c r="B27" s="29"/>
      <c r="AR27" s="29"/>
    </row>
    <row r="28" spans="2:71" s="1" customFormat="1" ht="12.75">
      <c r="B28" s="29"/>
      <c r="L28" s="220" t="s">
        <v>33</v>
      </c>
      <c r="M28" s="220"/>
      <c r="N28" s="220"/>
      <c r="O28" s="220"/>
      <c r="P28" s="220"/>
      <c r="W28" s="220" t="s">
        <v>34</v>
      </c>
      <c r="X28" s="220"/>
      <c r="Y28" s="220"/>
      <c r="Z28" s="220"/>
      <c r="AA28" s="220"/>
      <c r="AB28" s="220"/>
      <c r="AC28" s="220"/>
      <c r="AD28" s="220"/>
      <c r="AE28" s="220"/>
      <c r="AK28" s="220" t="s">
        <v>35</v>
      </c>
      <c r="AL28" s="220"/>
      <c r="AM28" s="220"/>
      <c r="AN28" s="220"/>
      <c r="AO28" s="220"/>
      <c r="AR28" s="29"/>
    </row>
    <row r="29" spans="2:71" s="2" customFormat="1" ht="14.45" customHeight="1">
      <c r="B29" s="33"/>
      <c r="D29" s="26" t="s">
        <v>36</v>
      </c>
      <c r="F29" s="26" t="s">
        <v>37</v>
      </c>
      <c r="L29" s="211">
        <v>0.21</v>
      </c>
      <c r="M29" s="212"/>
      <c r="N29" s="212"/>
      <c r="O29" s="212"/>
      <c r="P29" s="212"/>
      <c r="W29" s="213">
        <f>ROUND(AZ94, 2)</f>
        <v>0</v>
      </c>
      <c r="X29" s="212"/>
      <c r="Y29" s="212"/>
      <c r="Z29" s="212"/>
      <c r="AA29" s="212"/>
      <c r="AB29" s="212"/>
      <c r="AC29" s="212"/>
      <c r="AD29" s="212"/>
      <c r="AE29" s="212"/>
      <c r="AK29" s="213">
        <f>ROUND(AV94, 2)</f>
        <v>0</v>
      </c>
      <c r="AL29" s="212"/>
      <c r="AM29" s="212"/>
      <c r="AN29" s="212"/>
      <c r="AO29" s="212"/>
      <c r="AR29" s="33"/>
    </row>
    <row r="30" spans="2:71" s="2" customFormat="1" ht="14.45" customHeight="1">
      <c r="B30" s="33"/>
      <c r="F30" s="26" t="s">
        <v>38</v>
      </c>
      <c r="L30" s="211">
        <v>0.15</v>
      </c>
      <c r="M30" s="212"/>
      <c r="N30" s="212"/>
      <c r="O30" s="212"/>
      <c r="P30" s="212"/>
      <c r="W30" s="213">
        <f>ROUND(BA94, 2)</f>
        <v>0</v>
      </c>
      <c r="X30" s="212"/>
      <c r="Y30" s="212"/>
      <c r="Z30" s="212"/>
      <c r="AA30" s="212"/>
      <c r="AB30" s="212"/>
      <c r="AC30" s="212"/>
      <c r="AD30" s="212"/>
      <c r="AE30" s="212"/>
      <c r="AK30" s="213">
        <f>ROUND(AW94, 2)</f>
        <v>0</v>
      </c>
      <c r="AL30" s="212"/>
      <c r="AM30" s="212"/>
      <c r="AN30" s="212"/>
      <c r="AO30" s="212"/>
      <c r="AR30" s="33"/>
    </row>
    <row r="31" spans="2:71" s="2" customFormat="1" ht="14.45" hidden="1" customHeight="1">
      <c r="B31" s="33"/>
      <c r="F31" s="26" t="s">
        <v>39</v>
      </c>
      <c r="L31" s="211">
        <v>0.21</v>
      </c>
      <c r="M31" s="212"/>
      <c r="N31" s="212"/>
      <c r="O31" s="212"/>
      <c r="P31" s="212"/>
      <c r="W31" s="213">
        <f>ROUND(BB94, 2)</f>
        <v>0</v>
      </c>
      <c r="X31" s="212"/>
      <c r="Y31" s="212"/>
      <c r="Z31" s="212"/>
      <c r="AA31" s="212"/>
      <c r="AB31" s="212"/>
      <c r="AC31" s="212"/>
      <c r="AD31" s="212"/>
      <c r="AE31" s="212"/>
      <c r="AK31" s="213">
        <v>0</v>
      </c>
      <c r="AL31" s="212"/>
      <c r="AM31" s="212"/>
      <c r="AN31" s="212"/>
      <c r="AO31" s="212"/>
      <c r="AR31" s="33"/>
    </row>
    <row r="32" spans="2:71" s="2" customFormat="1" ht="14.45" hidden="1" customHeight="1">
      <c r="B32" s="33"/>
      <c r="F32" s="26" t="s">
        <v>40</v>
      </c>
      <c r="L32" s="211">
        <v>0.15</v>
      </c>
      <c r="M32" s="212"/>
      <c r="N32" s="212"/>
      <c r="O32" s="212"/>
      <c r="P32" s="212"/>
      <c r="W32" s="213">
        <f>ROUND(BC94, 2)</f>
        <v>0</v>
      </c>
      <c r="X32" s="212"/>
      <c r="Y32" s="212"/>
      <c r="Z32" s="212"/>
      <c r="AA32" s="212"/>
      <c r="AB32" s="212"/>
      <c r="AC32" s="212"/>
      <c r="AD32" s="212"/>
      <c r="AE32" s="212"/>
      <c r="AK32" s="213">
        <v>0</v>
      </c>
      <c r="AL32" s="212"/>
      <c r="AM32" s="212"/>
      <c r="AN32" s="212"/>
      <c r="AO32" s="212"/>
      <c r="AR32" s="33"/>
    </row>
    <row r="33" spans="2:44" s="2" customFormat="1" ht="14.45" hidden="1" customHeight="1">
      <c r="B33" s="33"/>
      <c r="F33" s="26" t="s">
        <v>41</v>
      </c>
      <c r="L33" s="211">
        <v>0</v>
      </c>
      <c r="M33" s="212"/>
      <c r="N33" s="212"/>
      <c r="O33" s="212"/>
      <c r="P33" s="212"/>
      <c r="W33" s="213">
        <f>ROUND(BD94, 2)</f>
        <v>0</v>
      </c>
      <c r="X33" s="212"/>
      <c r="Y33" s="212"/>
      <c r="Z33" s="212"/>
      <c r="AA33" s="212"/>
      <c r="AB33" s="212"/>
      <c r="AC33" s="212"/>
      <c r="AD33" s="212"/>
      <c r="AE33" s="212"/>
      <c r="AK33" s="213">
        <v>0</v>
      </c>
      <c r="AL33" s="212"/>
      <c r="AM33" s="212"/>
      <c r="AN33" s="212"/>
      <c r="AO33" s="212"/>
      <c r="AR33" s="33"/>
    </row>
    <row r="34" spans="2:44" s="1" customFormat="1" ht="6.95" customHeight="1">
      <c r="B34" s="29"/>
      <c r="AR34" s="29"/>
    </row>
    <row r="35" spans="2:44" s="1" customFormat="1" ht="25.9" customHeight="1">
      <c r="B35" s="29"/>
      <c r="C35" s="34"/>
      <c r="D35" s="35" t="s">
        <v>42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43</v>
      </c>
      <c r="U35" s="36"/>
      <c r="V35" s="36"/>
      <c r="W35" s="36"/>
      <c r="X35" s="225" t="s">
        <v>44</v>
      </c>
      <c r="Y35" s="223"/>
      <c r="Z35" s="223"/>
      <c r="AA35" s="223"/>
      <c r="AB35" s="223"/>
      <c r="AC35" s="36"/>
      <c r="AD35" s="36"/>
      <c r="AE35" s="36"/>
      <c r="AF35" s="36"/>
      <c r="AG35" s="36"/>
      <c r="AH35" s="36"/>
      <c r="AI35" s="36"/>
      <c r="AJ35" s="36"/>
      <c r="AK35" s="222">
        <f>SUM(AK26:AK33)</f>
        <v>0</v>
      </c>
      <c r="AL35" s="223"/>
      <c r="AM35" s="223"/>
      <c r="AN35" s="223"/>
      <c r="AO35" s="224"/>
      <c r="AP35" s="34"/>
      <c r="AQ35" s="34"/>
      <c r="AR35" s="29"/>
    </row>
    <row r="36" spans="2:44" s="1" customFormat="1" ht="6.95" customHeight="1">
      <c r="B36" s="29"/>
      <c r="AR36" s="29"/>
    </row>
    <row r="37" spans="2:44" s="1" customFormat="1" ht="14.45" customHeight="1">
      <c r="B37" s="29"/>
      <c r="AR37" s="29"/>
    </row>
    <row r="38" spans="2:44" ht="14.45" customHeight="1">
      <c r="B38" s="20"/>
      <c r="AR38" s="20"/>
    </row>
    <row r="39" spans="2:44" ht="14.45" customHeight="1">
      <c r="B39" s="20"/>
      <c r="AR39" s="20"/>
    </row>
    <row r="40" spans="2:44" ht="14.45" customHeight="1">
      <c r="B40" s="20"/>
      <c r="AR40" s="20"/>
    </row>
    <row r="41" spans="2:44" ht="14.45" customHeight="1">
      <c r="B41" s="20"/>
      <c r="AR41" s="20"/>
    </row>
    <row r="42" spans="2:44" ht="14.45" customHeight="1">
      <c r="B42" s="20"/>
      <c r="AR42" s="20"/>
    </row>
    <row r="43" spans="2:44" ht="14.45" customHeight="1">
      <c r="B43" s="20"/>
      <c r="AR43" s="20"/>
    </row>
    <row r="44" spans="2:44" ht="14.45" customHeight="1">
      <c r="B44" s="20"/>
      <c r="AR44" s="20"/>
    </row>
    <row r="45" spans="2:44" ht="14.45" customHeight="1">
      <c r="B45" s="20"/>
      <c r="AR45" s="20"/>
    </row>
    <row r="46" spans="2:44" ht="14.45" customHeight="1">
      <c r="B46" s="20"/>
      <c r="AR46" s="20"/>
    </row>
    <row r="47" spans="2:44" ht="14.45" customHeight="1">
      <c r="B47" s="20"/>
      <c r="AR47" s="20"/>
    </row>
    <row r="48" spans="2:44" ht="14.45" customHeight="1">
      <c r="B48" s="20"/>
      <c r="AR48" s="20"/>
    </row>
    <row r="49" spans="2:44" s="1" customFormat="1" ht="14.45" customHeight="1">
      <c r="B49" s="29"/>
      <c r="D49" s="38" t="s">
        <v>45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46</v>
      </c>
      <c r="AI49" s="39"/>
      <c r="AJ49" s="39"/>
      <c r="AK49" s="39"/>
      <c r="AL49" s="39"/>
      <c r="AM49" s="39"/>
      <c r="AN49" s="39"/>
      <c r="AO49" s="39"/>
      <c r="AR49" s="29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29"/>
      <c r="D60" s="40" t="s">
        <v>47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48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47</v>
      </c>
      <c r="AI60" s="31"/>
      <c r="AJ60" s="31"/>
      <c r="AK60" s="31"/>
      <c r="AL60" s="31"/>
      <c r="AM60" s="40" t="s">
        <v>48</v>
      </c>
      <c r="AN60" s="31"/>
      <c r="AO60" s="31"/>
      <c r="AR60" s="29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29"/>
      <c r="D64" s="38" t="s">
        <v>49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50</v>
      </c>
      <c r="AI64" s="39"/>
      <c r="AJ64" s="39"/>
      <c r="AK64" s="39"/>
      <c r="AL64" s="39"/>
      <c r="AM64" s="39"/>
      <c r="AN64" s="39"/>
      <c r="AO64" s="39"/>
      <c r="AR64" s="29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29"/>
      <c r="D75" s="40" t="s">
        <v>47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48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47</v>
      </c>
      <c r="AI75" s="31"/>
      <c r="AJ75" s="31"/>
      <c r="AK75" s="31"/>
      <c r="AL75" s="31"/>
      <c r="AM75" s="40" t="s">
        <v>48</v>
      </c>
      <c r="AN75" s="31"/>
      <c r="AO75" s="31"/>
      <c r="AR75" s="29"/>
    </row>
    <row r="76" spans="2:44" s="1" customFormat="1">
      <c r="B76" s="29"/>
      <c r="AR76" s="29"/>
    </row>
    <row r="77" spans="2:44" s="1" customFormat="1" ht="6.9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1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1" s="1" customFormat="1" ht="24.95" customHeight="1">
      <c r="B82" s="29"/>
      <c r="C82" s="21" t="s">
        <v>51</v>
      </c>
      <c r="AR82" s="29"/>
    </row>
    <row r="83" spans="1:91" s="1" customFormat="1" ht="6.95" customHeight="1">
      <c r="B83" s="29"/>
      <c r="AR83" s="29"/>
    </row>
    <row r="84" spans="1:91" s="3" customFormat="1" ht="12" customHeight="1">
      <c r="B84" s="45"/>
      <c r="C84" s="26" t="s">
        <v>12</v>
      </c>
      <c r="L84" s="3" t="str">
        <f>K5</f>
        <v>2303</v>
      </c>
      <c r="AR84" s="45"/>
    </row>
    <row r="85" spans="1:91" s="4" customFormat="1" ht="36.950000000000003" customHeight="1">
      <c r="B85" s="46"/>
      <c r="C85" s="47" t="s">
        <v>14</v>
      </c>
      <c r="L85" s="192" t="str">
        <f>K6</f>
        <v>OLOMOUC ADM Nerudova - oprava přístavby ve dvorní části</v>
      </c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3"/>
      <c r="AR85" s="46"/>
    </row>
    <row r="86" spans="1:91" s="1" customFormat="1" ht="6.95" customHeight="1">
      <c r="B86" s="29"/>
      <c r="AR86" s="29"/>
    </row>
    <row r="87" spans="1:91" s="1" customFormat="1" ht="12" customHeight="1">
      <c r="B87" s="29"/>
      <c r="C87" s="26" t="s">
        <v>17</v>
      </c>
      <c r="L87" s="48" t="str">
        <f>IF(K8="","",K8)</f>
        <v>Olomouc</v>
      </c>
      <c r="AI87" s="26" t="s">
        <v>19</v>
      </c>
      <c r="AM87" s="194">
        <f>IF(AN8= "","",AN8)</f>
        <v>45085</v>
      </c>
      <c r="AN87" s="194"/>
      <c r="AR87" s="29"/>
    </row>
    <row r="88" spans="1:91" s="1" customFormat="1" ht="6.95" customHeight="1">
      <c r="B88" s="29"/>
      <c r="AR88" s="29"/>
    </row>
    <row r="89" spans="1:91" s="1" customFormat="1" ht="15.2" customHeight="1">
      <c r="B89" s="29"/>
      <c r="C89" s="26" t="s">
        <v>20</v>
      </c>
      <c r="L89" s="3" t="str">
        <f>IF(E11= "","",E11)</f>
        <v>Správa železnic, státní organizace</v>
      </c>
      <c r="AI89" s="26" t="s">
        <v>25</v>
      </c>
      <c r="AM89" s="195" t="str">
        <f>IF(E17="","",E17)</f>
        <v>Ing. Pavel KRÁTKÝ</v>
      </c>
      <c r="AN89" s="196"/>
      <c r="AO89" s="196"/>
      <c r="AP89" s="196"/>
      <c r="AR89" s="29"/>
      <c r="AS89" s="197" t="s">
        <v>52</v>
      </c>
      <c r="AT89" s="198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5.2" customHeight="1">
      <c r="B90" s="29"/>
      <c r="C90" s="26" t="s">
        <v>24</v>
      </c>
      <c r="L90" s="3" t="str">
        <f>IF(E14="","",E14)</f>
        <v>Vyplň údaj</v>
      </c>
      <c r="AI90" s="26" t="s">
        <v>29</v>
      </c>
      <c r="AM90" s="195" t="str">
        <f>IF(E20="","",E20)</f>
        <v>Hořák</v>
      </c>
      <c r="AN90" s="196"/>
      <c r="AO90" s="196"/>
      <c r="AP90" s="196"/>
      <c r="AR90" s="29"/>
      <c r="AS90" s="199"/>
      <c r="AT90" s="200"/>
      <c r="BD90" s="53"/>
    </row>
    <row r="91" spans="1:91" s="1" customFormat="1" ht="10.9" customHeight="1">
      <c r="B91" s="29"/>
      <c r="AR91" s="29"/>
      <c r="AS91" s="199"/>
      <c r="AT91" s="200"/>
      <c r="BD91" s="53"/>
    </row>
    <row r="92" spans="1:91" s="1" customFormat="1" ht="29.25" customHeight="1">
      <c r="B92" s="29"/>
      <c r="C92" s="201" t="s">
        <v>53</v>
      </c>
      <c r="D92" s="202"/>
      <c r="E92" s="202"/>
      <c r="F92" s="202"/>
      <c r="G92" s="202"/>
      <c r="H92" s="54"/>
      <c r="I92" s="203" t="s">
        <v>54</v>
      </c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2"/>
      <c r="AG92" s="205" t="s">
        <v>55</v>
      </c>
      <c r="AH92" s="202"/>
      <c r="AI92" s="202"/>
      <c r="AJ92" s="202"/>
      <c r="AK92" s="202"/>
      <c r="AL92" s="202"/>
      <c r="AM92" s="202"/>
      <c r="AN92" s="203" t="s">
        <v>56</v>
      </c>
      <c r="AO92" s="202"/>
      <c r="AP92" s="204"/>
      <c r="AQ92" s="55" t="s">
        <v>57</v>
      </c>
      <c r="AR92" s="29"/>
      <c r="AS92" s="56" t="s">
        <v>58</v>
      </c>
      <c r="AT92" s="57" t="s">
        <v>59</v>
      </c>
      <c r="AU92" s="57" t="s">
        <v>60</v>
      </c>
      <c r="AV92" s="57" t="s">
        <v>61</v>
      </c>
      <c r="AW92" s="57" t="s">
        <v>62</v>
      </c>
      <c r="AX92" s="57" t="s">
        <v>63</v>
      </c>
      <c r="AY92" s="57" t="s">
        <v>64</v>
      </c>
      <c r="AZ92" s="57" t="s">
        <v>65</v>
      </c>
      <c r="BA92" s="57" t="s">
        <v>66</v>
      </c>
      <c r="BB92" s="57" t="s">
        <v>67</v>
      </c>
      <c r="BC92" s="57" t="s">
        <v>68</v>
      </c>
      <c r="BD92" s="58" t="s">
        <v>69</v>
      </c>
    </row>
    <row r="93" spans="1:91" s="1" customFormat="1" ht="10.9" customHeight="1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50000000000003" customHeight="1">
      <c r="B94" s="60"/>
      <c r="C94" s="61" t="s">
        <v>70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209">
        <f>ROUND(SUM(AG95:AG101),2)</f>
        <v>0</v>
      </c>
      <c r="AH94" s="209"/>
      <c r="AI94" s="209"/>
      <c r="AJ94" s="209"/>
      <c r="AK94" s="209"/>
      <c r="AL94" s="209"/>
      <c r="AM94" s="209"/>
      <c r="AN94" s="210">
        <f t="shared" ref="AN94:AN101" si="0">SUM(AG94,AT94)</f>
        <v>0</v>
      </c>
      <c r="AO94" s="210"/>
      <c r="AP94" s="210"/>
      <c r="AQ94" s="64" t="s">
        <v>1</v>
      </c>
      <c r="AR94" s="60"/>
      <c r="AS94" s="65">
        <f>ROUND(SUM(AS95:AS101),2)</f>
        <v>0</v>
      </c>
      <c r="AT94" s="66">
        <f t="shared" ref="AT94:AT101" si="1">ROUND(SUM(AV94:AW94),2)</f>
        <v>0</v>
      </c>
      <c r="AU94" s="67">
        <f>ROUND(SUM(AU95:AU101),5)</f>
        <v>12906.77067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ROUND(SUM(AZ95:AZ101),2)</f>
        <v>0</v>
      </c>
      <c r="BA94" s="66">
        <f>ROUND(SUM(BA95:BA101),2)</f>
        <v>0</v>
      </c>
      <c r="BB94" s="66">
        <f>ROUND(SUM(BB95:BB101),2)</f>
        <v>0</v>
      </c>
      <c r="BC94" s="66">
        <f>ROUND(SUM(BC95:BC101),2)</f>
        <v>0</v>
      </c>
      <c r="BD94" s="68">
        <f>ROUND(SUM(BD95:BD101),2)</f>
        <v>0</v>
      </c>
      <c r="BS94" s="69" t="s">
        <v>71</v>
      </c>
      <c r="BT94" s="69" t="s">
        <v>72</v>
      </c>
      <c r="BU94" s="70" t="s">
        <v>73</v>
      </c>
      <c r="BV94" s="69" t="s">
        <v>74</v>
      </c>
      <c r="BW94" s="69" t="s">
        <v>4</v>
      </c>
      <c r="BX94" s="69" t="s">
        <v>75</v>
      </c>
      <c r="CL94" s="69" t="s">
        <v>1</v>
      </c>
    </row>
    <row r="95" spans="1:91" s="6" customFormat="1" ht="24" customHeight="1">
      <c r="A95" s="71" t="s">
        <v>76</v>
      </c>
      <c r="B95" s="72"/>
      <c r="C95" s="73"/>
      <c r="D95" s="208" t="s">
        <v>77</v>
      </c>
      <c r="E95" s="208"/>
      <c r="F95" s="208"/>
      <c r="G95" s="208"/>
      <c r="H95" s="208"/>
      <c r="I95" s="74"/>
      <c r="J95" s="208" t="s">
        <v>78</v>
      </c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/>
      <c r="AD95" s="208"/>
      <c r="AE95" s="208"/>
      <c r="AF95" s="208"/>
      <c r="AG95" s="206">
        <f>'2911 - D.1.1 - Architekto...'!J30</f>
        <v>0</v>
      </c>
      <c r="AH95" s="207"/>
      <c r="AI95" s="207"/>
      <c r="AJ95" s="207"/>
      <c r="AK95" s="207"/>
      <c r="AL95" s="207"/>
      <c r="AM95" s="207"/>
      <c r="AN95" s="206">
        <f t="shared" si="0"/>
        <v>0</v>
      </c>
      <c r="AO95" s="207"/>
      <c r="AP95" s="207"/>
      <c r="AQ95" s="75" t="s">
        <v>79</v>
      </c>
      <c r="AR95" s="72"/>
      <c r="AS95" s="76">
        <v>0</v>
      </c>
      <c r="AT95" s="77">
        <f t="shared" si="1"/>
        <v>0</v>
      </c>
      <c r="AU95" s="78">
        <f>'2911 - D.1.1 - Architekto...'!P149</f>
        <v>10217.314170000001</v>
      </c>
      <c r="AV95" s="77">
        <f>'2911 - D.1.1 - Architekto...'!J33</f>
        <v>0</v>
      </c>
      <c r="AW95" s="77">
        <f>'2911 - D.1.1 - Architekto...'!J34</f>
        <v>0</v>
      </c>
      <c r="AX95" s="77">
        <f>'2911 - D.1.1 - Architekto...'!J35</f>
        <v>0</v>
      </c>
      <c r="AY95" s="77">
        <f>'2911 - D.1.1 - Architekto...'!J36</f>
        <v>0</v>
      </c>
      <c r="AZ95" s="77">
        <f>'2911 - D.1.1 - Architekto...'!F33</f>
        <v>0</v>
      </c>
      <c r="BA95" s="77">
        <f>'2911 - D.1.1 - Architekto...'!F34</f>
        <v>0</v>
      </c>
      <c r="BB95" s="77">
        <f>'2911 - D.1.1 - Architekto...'!F35</f>
        <v>0</v>
      </c>
      <c r="BC95" s="77">
        <f>'2911 - D.1.1 - Architekto...'!F36</f>
        <v>0</v>
      </c>
      <c r="BD95" s="79">
        <f>'2911 - D.1.1 - Architekto...'!F37</f>
        <v>0</v>
      </c>
      <c r="BT95" s="80" t="s">
        <v>80</v>
      </c>
      <c r="BV95" s="80" t="s">
        <v>74</v>
      </c>
      <c r="BW95" s="80" t="s">
        <v>81</v>
      </c>
      <c r="BX95" s="80" t="s">
        <v>4</v>
      </c>
      <c r="CL95" s="80" t="s">
        <v>1</v>
      </c>
      <c r="CM95" s="80" t="s">
        <v>82</v>
      </c>
    </row>
    <row r="96" spans="1:91" s="6" customFormat="1" ht="24.75" customHeight="1">
      <c r="A96" s="71" t="s">
        <v>76</v>
      </c>
      <c r="B96" s="72"/>
      <c r="C96" s="73"/>
      <c r="D96" s="208" t="s">
        <v>83</v>
      </c>
      <c r="E96" s="208"/>
      <c r="F96" s="208"/>
      <c r="G96" s="208"/>
      <c r="H96" s="208"/>
      <c r="I96" s="74"/>
      <c r="J96" s="208" t="s">
        <v>84</v>
      </c>
      <c r="K96" s="208"/>
      <c r="L96" s="208"/>
      <c r="M96" s="208"/>
      <c r="N96" s="208"/>
      <c r="O96" s="208"/>
      <c r="P96" s="208"/>
      <c r="Q96" s="208"/>
      <c r="R96" s="208"/>
      <c r="S96" s="208"/>
      <c r="T96" s="208"/>
      <c r="U96" s="208"/>
      <c r="V96" s="208"/>
      <c r="W96" s="208"/>
      <c r="X96" s="208"/>
      <c r="Y96" s="208"/>
      <c r="Z96" s="208"/>
      <c r="AA96" s="208"/>
      <c r="AB96" s="208"/>
      <c r="AC96" s="208"/>
      <c r="AD96" s="208"/>
      <c r="AE96" s="208"/>
      <c r="AF96" s="208"/>
      <c r="AG96" s="206">
        <f>'2914 - D.1.4.1 - Zdravote...'!J30</f>
        <v>0</v>
      </c>
      <c r="AH96" s="207"/>
      <c r="AI96" s="207"/>
      <c r="AJ96" s="207"/>
      <c r="AK96" s="207"/>
      <c r="AL96" s="207"/>
      <c r="AM96" s="207"/>
      <c r="AN96" s="206">
        <f t="shared" si="0"/>
        <v>0</v>
      </c>
      <c r="AO96" s="207"/>
      <c r="AP96" s="207"/>
      <c r="AQ96" s="75" t="s">
        <v>79</v>
      </c>
      <c r="AR96" s="72"/>
      <c r="AS96" s="76">
        <v>0</v>
      </c>
      <c r="AT96" s="77">
        <f t="shared" si="1"/>
        <v>0</v>
      </c>
      <c r="AU96" s="78">
        <f>'2914 - D.1.4.1 - Zdravote...'!P139</f>
        <v>882.16284499999983</v>
      </c>
      <c r="AV96" s="77">
        <f>'2914 - D.1.4.1 - Zdravote...'!J33</f>
        <v>0</v>
      </c>
      <c r="AW96" s="77">
        <f>'2914 - D.1.4.1 - Zdravote...'!J34</f>
        <v>0</v>
      </c>
      <c r="AX96" s="77">
        <f>'2914 - D.1.4.1 - Zdravote...'!J35</f>
        <v>0</v>
      </c>
      <c r="AY96" s="77">
        <f>'2914 - D.1.4.1 - Zdravote...'!J36</f>
        <v>0</v>
      </c>
      <c r="AZ96" s="77">
        <f>'2914 - D.1.4.1 - Zdravote...'!F33</f>
        <v>0</v>
      </c>
      <c r="BA96" s="77">
        <f>'2914 - D.1.4.1 - Zdravote...'!F34</f>
        <v>0</v>
      </c>
      <c r="BB96" s="77">
        <f>'2914 - D.1.4.1 - Zdravote...'!F35</f>
        <v>0</v>
      </c>
      <c r="BC96" s="77">
        <f>'2914 - D.1.4.1 - Zdravote...'!F36</f>
        <v>0</v>
      </c>
      <c r="BD96" s="79">
        <f>'2914 - D.1.4.1 - Zdravote...'!F37</f>
        <v>0</v>
      </c>
      <c r="BT96" s="80" t="s">
        <v>80</v>
      </c>
      <c r="BV96" s="80" t="s">
        <v>74</v>
      </c>
      <c r="BW96" s="80" t="s">
        <v>85</v>
      </c>
      <c r="BX96" s="80" t="s">
        <v>4</v>
      </c>
      <c r="CL96" s="80" t="s">
        <v>1</v>
      </c>
      <c r="CM96" s="80" t="s">
        <v>82</v>
      </c>
    </row>
    <row r="97" spans="1:91" s="6" customFormat="1" ht="23.25" customHeight="1">
      <c r="A97" s="71" t="s">
        <v>76</v>
      </c>
      <c r="B97" s="72"/>
      <c r="C97" s="73"/>
      <c r="D97" s="208" t="s">
        <v>86</v>
      </c>
      <c r="E97" s="208"/>
      <c r="F97" s="208"/>
      <c r="G97" s="208"/>
      <c r="H97" s="208"/>
      <c r="I97" s="74"/>
      <c r="J97" s="208" t="s">
        <v>87</v>
      </c>
      <c r="K97" s="208"/>
      <c r="L97" s="208"/>
      <c r="M97" s="208"/>
      <c r="N97" s="208"/>
      <c r="O97" s="208"/>
      <c r="P97" s="208"/>
      <c r="Q97" s="208"/>
      <c r="R97" s="208"/>
      <c r="S97" s="208"/>
      <c r="T97" s="208"/>
      <c r="U97" s="208"/>
      <c r="V97" s="208"/>
      <c r="W97" s="208"/>
      <c r="X97" s="208"/>
      <c r="Y97" s="208"/>
      <c r="Z97" s="208"/>
      <c r="AA97" s="208"/>
      <c r="AB97" s="208"/>
      <c r="AC97" s="208"/>
      <c r="AD97" s="208"/>
      <c r="AE97" s="208"/>
      <c r="AF97" s="208"/>
      <c r="AG97" s="206">
        <f>'2915 - D.1.4.2 - Vytápění'!J30</f>
        <v>0</v>
      </c>
      <c r="AH97" s="207"/>
      <c r="AI97" s="207"/>
      <c r="AJ97" s="207"/>
      <c r="AK97" s="207"/>
      <c r="AL97" s="207"/>
      <c r="AM97" s="207"/>
      <c r="AN97" s="206">
        <f t="shared" si="0"/>
        <v>0</v>
      </c>
      <c r="AO97" s="207"/>
      <c r="AP97" s="207"/>
      <c r="AQ97" s="75" t="s">
        <v>79</v>
      </c>
      <c r="AR97" s="72"/>
      <c r="AS97" s="76">
        <v>0</v>
      </c>
      <c r="AT97" s="77">
        <f t="shared" si="1"/>
        <v>0</v>
      </c>
      <c r="AU97" s="78">
        <f>'2915 - D.1.4.2 - Vytápění'!P128</f>
        <v>216.85065599999999</v>
      </c>
      <c r="AV97" s="77">
        <f>'2915 - D.1.4.2 - Vytápění'!J33</f>
        <v>0</v>
      </c>
      <c r="AW97" s="77">
        <f>'2915 - D.1.4.2 - Vytápění'!J34</f>
        <v>0</v>
      </c>
      <c r="AX97" s="77">
        <f>'2915 - D.1.4.2 - Vytápění'!J35</f>
        <v>0</v>
      </c>
      <c r="AY97" s="77">
        <f>'2915 - D.1.4.2 - Vytápění'!J36</f>
        <v>0</v>
      </c>
      <c r="AZ97" s="77">
        <f>'2915 - D.1.4.2 - Vytápění'!F33</f>
        <v>0</v>
      </c>
      <c r="BA97" s="77">
        <f>'2915 - D.1.4.2 - Vytápění'!F34</f>
        <v>0</v>
      </c>
      <c r="BB97" s="77">
        <f>'2915 - D.1.4.2 - Vytápění'!F35</f>
        <v>0</v>
      </c>
      <c r="BC97" s="77">
        <f>'2915 - D.1.4.2 - Vytápění'!F36</f>
        <v>0</v>
      </c>
      <c r="BD97" s="79">
        <f>'2915 - D.1.4.2 - Vytápění'!F37</f>
        <v>0</v>
      </c>
      <c r="BT97" s="80" t="s">
        <v>80</v>
      </c>
      <c r="BV97" s="80" t="s">
        <v>74</v>
      </c>
      <c r="BW97" s="80" t="s">
        <v>88</v>
      </c>
      <c r="BX97" s="80" t="s">
        <v>4</v>
      </c>
      <c r="CL97" s="80" t="s">
        <v>1</v>
      </c>
      <c r="CM97" s="80" t="s">
        <v>82</v>
      </c>
    </row>
    <row r="98" spans="1:91" s="6" customFormat="1" ht="22.5" customHeight="1">
      <c r="A98" s="71" t="s">
        <v>76</v>
      </c>
      <c r="B98" s="72"/>
      <c r="C98" s="73"/>
      <c r="D98" s="208" t="s">
        <v>89</v>
      </c>
      <c r="E98" s="208"/>
      <c r="F98" s="208"/>
      <c r="G98" s="208"/>
      <c r="H98" s="208"/>
      <c r="I98" s="74"/>
      <c r="J98" s="208" t="s">
        <v>90</v>
      </c>
      <c r="K98" s="208"/>
      <c r="L98" s="208"/>
      <c r="M98" s="208"/>
      <c r="N98" s="208"/>
      <c r="O98" s="208"/>
      <c r="P98" s="208"/>
      <c r="Q98" s="208"/>
      <c r="R98" s="208"/>
      <c r="S98" s="208"/>
      <c r="T98" s="208"/>
      <c r="U98" s="208"/>
      <c r="V98" s="208"/>
      <c r="W98" s="208"/>
      <c r="X98" s="208"/>
      <c r="Y98" s="208"/>
      <c r="Z98" s="208"/>
      <c r="AA98" s="208"/>
      <c r="AB98" s="208"/>
      <c r="AC98" s="208"/>
      <c r="AD98" s="208"/>
      <c r="AE98" s="208"/>
      <c r="AF98" s="208"/>
      <c r="AG98" s="206">
        <f>'2916 - D.1.4.3 - Vzduchot...'!J30</f>
        <v>0</v>
      </c>
      <c r="AH98" s="207"/>
      <c r="AI98" s="207"/>
      <c r="AJ98" s="207"/>
      <c r="AK98" s="207"/>
      <c r="AL98" s="207"/>
      <c r="AM98" s="207"/>
      <c r="AN98" s="206">
        <f t="shared" si="0"/>
        <v>0</v>
      </c>
      <c r="AO98" s="207"/>
      <c r="AP98" s="207"/>
      <c r="AQ98" s="75" t="s">
        <v>79</v>
      </c>
      <c r="AR98" s="72"/>
      <c r="AS98" s="76">
        <v>0</v>
      </c>
      <c r="AT98" s="77">
        <f t="shared" si="1"/>
        <v>0</v>
      </c>
      <c r="AU98" s="78">
        <f>'2916 - D.1.4.3 - Vzduchot...'!P126</f>
        <v>0</v>
      </c>
      <c r="AV98" s="77">
        <f>'2916 - D.1.4.3 - Vzduchot...'!J33</f>
        <v>0</v>
      </c>
      <c r="AW98" s="77">
        <f>'2916 - D.1.4.3 - Vzduchot...'!J34</f>
        <v>0</v>
      </c>
      <c r="AX98" s="77">
        <f>'2916 - D.1.4.3 - Vzduchot...'!J35</f>
        <v>0</v>
      </c>
      <c r="AY98" s="77">
        <f>'2916 - D.1.4.3 - Vzduchot...'!J36</f>
        <v>0</v>
      </c>
      <c r="AZ98" s="77">
        <f>'2916 - D.1.4.3 - Vzduchot...'!F33</f>
        <v>0</v>
      </c>
      <c r="BA98" s="77">
        <f>'2916 - D.1.4.3 - Vzduchot...'!F34</f>
        <v>0</v>
      </c>
      <c r="BB98" s="77">
        <f>'2916 - D.1.4.3 - Vzduchot...'!F35</f>
        <v>0</v>
      </c>
      <c r="BC98" s="77">
        <f>'2916 - D.1.4.3 - Vzduchot...'!F36</f>
        <v>0</v>
      </c>
      <c r="BD98" s="79">
        <f>'2916 - D.1.4.3 - Vzduchot...'!F37</f>
        <v>0</v>
      </c>
      <c r="BT98" s="80" t="s">
        <v>80</v>
      </c>
      <c r="BV98" s="80" t="s">
        <v>74</v>
      </c>
      <c r="BW98" s="80" t="s">
        <v>91</v>
      </c>
      <c r="BX98" s="80" t="s">
        <v>4</v>
      </c>
      <c r="CL98" s="80" t="s">
        <v>1</v>
      </c>
      <c r="CM98" s="80" t="s">
        <v>82</v>
      </c>
    </row>
    <row r="99" spans="1:91" s="6" customFormat="1" ht="24.75" customHeight="1">
      <c r="A99" s="71" t="s">
        <v>76</v>
      </c>
      <c r="B99" s="72"/>
      <c r="C99" s="73"/>
      <c r="D99" s="208" t="s">
        <v>92</v>
      </c>
      <c r="E99" s="208"/>
      <c r="F99" s="208"/>
      <c r="G99" s="208"/>
      <c r="H99" s="208"/>
      <c r="I99" s="74"/>
      <c r="J99" s="208" t="s">
        <v>93</v>
      </c>
      <c r="K99" s="208"/>
      <c r="L99" s="208"/>
      <c r="M99" s="208"/>
      <c r="N99" s="208"/>
      <c r="O99" s="208"/>
      <c r="P99" s="208"/>
      <c r="Q99" s="208"/>
      <c r="R99" s="208"/>
      <c r="S99" s="208"/>
      <c r="T99" s="208"/>
      <c r="U99" s="208"/>
      <c r="V99" s="208"/>
      <c r="W99" s="208"/>
      <c r="X99" s="208"/>
      <c r="Y99" s="208"/>
      <c r="Z99" s="208"/>
      <c r="AA99" s="208"/>
      <c r="AB99" s="208"/>
      <c r="AC99" s="208"/>
      <c r="AD99" s="208"/>
      <c r="AE99" s="208"/>
      <c r="AF99" s="208"/>
      <c r="AG99" s="206">
        <f>'2917 - D.1.4.4 - Elektroi...'!J30</f>
        <v>0</v>
      </c>
      <c r="AH99" s="207"/>
      <c r="AI99" s="207"/>
      <c r="AJ99" s="207"/>
      <c r="AK99" s="207"/>
      <c r="AL99" s="207"/>
      <c r="AM99" s="207"/>
      <c r="AN99" s="206">
        <f t="shared" si="0"/>
        <v>0</v>
      </c>
      <c r="AO99" s="207"/>
      <c r="AP99" s="207"/>
      <c r="AQ99" s="75" t="s">
        <v>79</v>
      </c>
      <c r="AR99" s="72"/>
      <c r="AS99" s="76">
        <v>0</v>
      </c>
      <c r="AT99" s="77">
        <f t="shared" si="1"/>
        <v>0</v>
      </c>
      <c r="AU99" s="78">
        <f>'2917 - D.1.4.4 - Elektroi...'!P121</f>
        <v>1470.4430000000002</v>
      </c>
      <c r="AV99" s="77">
        <f>'2917 - D.1.4.4 - Elektroi...'!J33</f>
        <v>0</v>
      </c>
      <c r="AW99" s="77">
        <f>'2917 - D.1.4.4 - Elektroi...'!J34</f>
        <v>0</v>
      </c>
      <c r="AX99" s="77">
        <f>'2917 - D.1.4.4 - Elektroi...'!J35</f>
        <v>0</v>
      </c>
      <c r="AY99" s="77">
        <f>'2917 - D.1.4.4 - Elektroi...'!J36</f>
        <v>0</v>
      </c>
      <c r="AZ99" s="77">
        <f>'2917 - D.1.4.4 - Elektroi...'!F33</f>
        <v>0</v>
      </c>
      <c r="BA99" s="77">
        <f>'2917 - D.1.4.4 - Elektroi...'!F34</f>
        <v>0</v>
      </c>
      <c r="BB99" s="77">
        <f>'2917 - D.1.4.4 - Elektroi...'!F35</f>
        <v>0</v>
      </c>
      <c r="BC99" s="77">
        <f>'2917 - D.1.4.4 - Elektroi...'!F36</f>
        <v>0</v>
      </c>
      <c r="BD99" s="79">
        <f>'2917 - D.1.4.4 - Elektroi...'!F37</f>
        <v>0</v>
      </c>
      <c r="BT99" s="80" t="s">
        <v>80</v>
      </c>
      <c r="BV99" s="80" t="s">
        <v>74</v>
      </c>
      <c r="BW99" s="80" t="s">
        <v>94</v>
      </c>
      <c r="BX99" s="80" t="s">
        <v>4</v>
      </c>
      <c r="CL99" s="80" t="s">
        <v>1</v>
      </c>
      <c r="CM99" s="80" t="s">
        <v>82</v>
      </c>
    </row>
    <row r="100" spans="1:91" s="6" customFormat="1" ht="28.5" customHeight="1">
      <c r="A100" s="71" t="s">
        <v>76</v>
      </c>
      <c r="B100" s="72"/>
      <c r="C100" s="73"/>
      <c r="D100" s="208" t="s">
        <v>95</v>
      </c>
      <c r="E100" s="208"/>
      <c r="F100" s="208"/>
      <c r="G100" s="208"/>
      <c r="H100" s="208"/>
      <c r="I100" s="74"/>
      <c r="J100" s="208" t="s">
        <v>96</v>
      </c>
      <c r="K100" s="208"/>
      <c r="L100" s="208"/>
      <c r="M100" s="208"/>
      <c r="N100" s="208"/>
      <c r="O100" s="208"/>
      <c r="P100" s="208"/>
      <c r="Q100" s="208"/>
      <c r="R100" s="208"/>
      <c r="S100" s="208"/>
      <c r="T100" s="208"/>
      <c r="U100" s="208"/>
      <c r="V100" s="208"/>
      <c r="W100" s="208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6">
        <f>'2918 - D.1.4.5 - Slaboproud'!J30</f>
        <v>0</v>
      </c>
      <c r="AH100" s="207"/>
      <c r="AI100" s="207"/>
      <c r="AJ100" s="207"/>
      <c r="AK100" s="207"/>
      <c r="AL100" s="207"/>
      <c r="AM100" s="207"/>
      <c r="AN100" s="206">
        <f t="shared" si="0"/>
        <v>0</v>
      </c>
      <c r="AO100" s="207"/>
      <c r="AP100" s="207"/>
      <c r="AQ100" s="75" t="s">
        <v>79</v>
      </c>
      <c r="AR100" s="72"/>
      <c r="AS100" s="76">
        <v>0</v>
      </c>
      <c r="AT100" s="77">
        <f t="shared" si="1"/>
        <v>0</v>
      </c>
      <c r="AU100" s="78">
        <f>'2918 - D.1.4.5 - Slaboproud'!P122</f>
        <v>0</v>
      </c>
      <c r="AV100" s="77">
        <f>'2918 - D.1.4.5 - Slaboproud'!J33</f>
        <v>0</v>
      </c>
      <c r="AW100" s="77">
        <f>'2918 - D.1.4.5 - Slaboproud'!J34</f>
        <v>0</v>
      </c>
      <c r="AX100" s="77">
        <f>'2918 - D.1.4.5 - Slaboproud'!J35</f>
        <v>0</v>
      </c>
      <c r="AY100" s="77">
        <f>'2918 - D.1.4.5 - Slaboproud'!J36</f>
        <v>0</v>
      </c>
      <c r="AZ100" s="77">
        <f>'2918 - D.1.4.5 - Slaboproud'!F33</f>
        <v>0</v>
      </c>
      <c r="BA100" s="77">
        <f>'2918 - D.1.4.5 - Slaboproud'!F34</f>
        <v>0</v>
      </c>
      <c r="BB100" s="77">
        <f>'2918 - D.1.4.5 - Slaboproud'!F35</f>
        <v>0</v>
      </c>
      <c r="BC100" s="77">
        <f>'2918 - D.1.4.5 - Slaboproud'!F36</f>
        <v>0</v>
      </c>
      <c r="BD100" s="79">
        <f>'2918 - D.1.4.5 - Slaboproud'!F37</f>
        <v>0</v>
      </c>
      <c r="BT100" s="80" t="s">
        <v>80</v>
      </c>
      <c r="BV100" s="80" t="s">
        <v>74</v>
      </c>
      <c r="BW100" s="80" t="s">
        <v>97</v>
      </c>
      <c r="BX100" s="80" t="s">
        <v>4</v>
      </c>
      <c r="CL100" s="80" t="s">
        <v>1</v>
      </c>
      <c r="CM100" s="80" t="s">
        <v>82</v>
      </c>
    </row>
    <row r="101" spans="1:91" s="6" customFormat="1" ht="32.25" customHeight="1">
      <c r="A101" s="71" t="s">
        <v>76</v>
      </c>
      <c r="B101" s="72"/>
      <c r="C101" s="73"/>
      <c r="D101" s="208" t="s">
        <v>98</v>
      </c>
      <c r="E101" s="208"/>
      <c r="F101" s="208"/>
      <c r="G101" s="208"/>
      <c r="H101" s="208"/>
      <c r="I101" s="74"/>
      <c r="J101" s="208" t="s">
        <v>99</v>
      </c>
      <c r="K101" s="208"/>
      <c r="L101" s="208"/>
      <c r="M101" s="208"/>
      <c r="N101" s="208"/>
      <c r="O101" s="208"/>
      <c r="P101" s="208"/>
      <c r="Q101" s="208"/>
      <c r="R101" s="208"/>
      <c r="S101" s="208"/>
      <c r="T101" s="208"/>
      <c r="U101" s="208"/>
      <c r="V101" s="208"/>
      <c r="W101" s="208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6">
        <f>'2990 - Vedlejší rozpočtov...'!J30</f>
        <v>0</v>
      </c>
      <c r="AH101" s="207"/>
      <c r="AI101" s="207"/>
      <c r="AJ101" s="207"/>
      <c r="AK101" s="207"/>
      <c r="AL101" s="207"/>
      <c r="AM101" s="207"/>
      <c r="AN101" s="206">
        <f t="shared" si="0"/>
        <v>0</v>
      </c>
      <c r="AO101" s="207"/>
      <c r="AP101" s="207"/>
      <c r="AQ101" s="75" t="s">
        <v>100</v>
      </c>
      <c r="AR101" s="72"/>
      <c r="AS101" s="81">
        <v>0</v>
      </c>
      <c r="AT101" s="82">
        <f t="shared" si="1"/>
        <v>0</v>
      </c>
      <c r="AU101" s="83">
        <f>'2990 - Vedlejší rozpočtov...'!P120</f>
        <v>120</v>
      </c>
      <c r="AV101" s="82">
        <f>'2990 - Vedlejší rozpočtov...'!J33</f>
        <v>0</v>
      </c>
      <c r="AW101" s="82">
        <f>'2990 - Vedlejší rozpočtov...'!J34</f>
        <v>0</v>
      </c>
      <c r="AX101" s="82">
        <f>'2990 - Vedlejší rozpočtov...'!J35</f>
        <v>0</v>
      </c>
      <c r="AY101" s="82">
        <f>'2990 - Vedlejší rozpočtov...'!J36</f>
        <v>0</v>
      </c>
      <c r="AZ101" s="82">
        <f>'2990 - Vedlejší rozpočtov...'!F33</f>
        <v>0</v>
      </c>
      <c r="BA101" s="82">
        <f>'2990 - Vedlejší rozpočtov...'!F34</f>
        <v>0</v>
      </c>
      <c r="BB101" s="82">
        <f>'2990 - Vedlejší rozpočtov...'!F35</f>
        <v>0</v>
      </c>
      <c r="BC101" s="82">
        <f>'2990 - Vedlejší rozpočtov...'!F36</f>
        <v>0</v>
      </c>
      <c r="BD101" s="84">
        <f>'2990 - Vedlejší rozpočtov...'!F37</f>
        <v>0</v>
      </c>
      <c r="BT101" s="80" t="s">
        <v>80</v>
      </c>
      <c r="BV101" s="80" t="s">
        <v>74</v>
      </c>
      <c r="BW101" s="80" t="s">
        <v>101</v>
      </c>
      <c r="BX101" s="80" t="s">
        <v>4</v>
      </c>
      <c r="CL101" s="80" t="s">
        <v>1</v>
      </c>
      <c r="CM101" s="80" t="s">
        <v>82</v>
      </c>
    </row>
    <row r="102" spans="1:91" s="1" customFormat="1" ht="30" customHeight="1">
      <c r="B102" s="29"/>
      <c r="AR102" s="29"/>
    </row>
    <row r="103" spans="1:91" s="1" customFormat="1" ht="6.95" customHeight="1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29"/>
    </row>
  </sheetData>
  <mergeCells count="64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J5"/>
    <mergeCell ref="K6:AJ6"/>
    <mergeCell ref="E23:AN23"/>
    <mergeCell ref="AK26:AO26"/>
    <mergeCell ref="L28:P28"/>
    <mergeCell ref="W28:AE28"/>
    <mergeCell ref="AK28:AO28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2911 - D.1.1 - Architekto...'!C2" display="/" xr:uid="{00000000-0004-0000-0000-000000000000}"/>
    <hyperlink ref="A96" location="'2914 - D.1.4.1 - Zdravote...'!C2" display="/" xr:uid="{00000000-0004-0000-0000-000001000000}"/>
    <hyperlink ref="A97" location="'2915 - D.1.4.2 - Vytápění'!C2" display="/" xr:uid="{00000000-0004-0000-0000-000002000000}"/>
    <hyperlink ref="A98" location="'2916 - D.1.4.3 - Vzduchot...'!C2" display="/" xr:uid="{00000000-0004-0000-0000-000003000000}"/>
    <hyperlink ref="A99" location="'2917 - D.1.4.4 - Elektroi...'!C2" display="/" xr:uid="{00000000-0004-0000-0000-000004000000}"/>
    <hyperlink ref="A100" location="'2918 - D.1.4.5 - Slaboproud'!C2" display="/" xr:uid="{00000000-0004-0000-0000-000005000000}"/>
    <hyperlink ref="A101" location="'2990 - Vedlejší rozpočtov...'!C2" display="/" xr:uid="{00000000-0004-0000-0000-000006000000}"/>
  </hyperlinks>
  <pageMargins left="0.39370078740157483" right="0.39370078740157483" top="0.39370078740157483" bottom="0.39370078740157483" header="0" footer="0"/>
  <pageSetup paperSize="9" scale="75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438"/>
  <sheetViews>
    <sheetView showGridLines="0" zoomScale="85" zoomScaleNormal="85" workbookViewId="0">
      <selection activeCell="W2435" sqref="W243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1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81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102</v>
      </c>
      <c r="L4" s="20"/>
      <c r="M4" s="85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6" t="s">
        <v>14</v>
      </c>
      <c r="L6" s="20"/>
    </row>
    <row r="7" spans="2:46" ht="16.5" customHeight="1">
      <c r="B7" s="20"/>
      <c r="E7" s="227" t="str">
        <f>'Rekapitulace stavby'!K6</f>
        <v>OLOMOUC ADM Nerudova - oprava přístavby ve dvorní části</v>
      </c>
      <c r="F7" s="228"/>
      <c r="G7" s="228"/>
      <c r="H7" s="228"/>
      <c r="L7" s="20"/>
    </row>
    <row r="8" spans="2:46" s="1" customFormat="1" ht="12" customHeight="1">
      <c r="B8" s="29"/>
      <c r="D8" s="26" t="s">
        <v>103</v>
      </c>
      <c r="L8" s="29"/>
    </row>
    <row r="9" spans="2:46" s="1" customFormat="1" ht="16.5" customHeight="1">
      <c r="B9" s="29"/>
      <c r="E9" s="192" t="s">
        <v>104</v>
      </c>
      <c r="F9" s="226"/>
      <c r="G9" s="226"/>
      <c r="H9" s="226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6" t="s">
        <v>15</v>
      </c>
      <c r="F11" s="24" t="s">
        <v>1</v>
      </c>
      <c r="I11" s="26" t="s">
        <v>16</v>
      </c>
      <c r="J11" s="24" t="s">
        <v>1</v>
      </c>
      <c r="L11" s="29"/>
    </row>
    <row r="12" spans="2:46" s="1" customFormat="1" ht="12" customHeight="1">
      <c r="B12" s="29"/>
      <c r="D12" s="26" t="s">
        <v>17</v>
      </c>
      <c r="F12" s="24" t="s">
        <v>18</v>
      </c>
      <c r="I12" s="26" t="s">
        <v>19</v>
      </c>
      <c r="J12" s="49">
        <f>'Rekapitulace stavby'!AN8</f>
        <v>45085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6" t="s">
        <v>20</v>
      </c>
      <c r="I14" s="26" t="s">
        <v>21</v>
      </c>
      <c r="J14" s="24" t="s">
        <v>1</v>
      </c>
      <c r="L14" s="29"/>
    </row>
    <row r="15" spans="2:46" s="1" customFormat="1" ht="18" customHeight="1">
      <c r="B15" s="29"/>
      <c r="E15" s="24" t="s">
        <v>22</v>
      </c>
      <c r="I15" s="26" t="s">
        <v>23</v>
      </c>
      <c r="J15" s="24" t="s">
        <v>1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6" t="s">
        <v>4737</v>
      </c>
      <c r="I17" s="26" t="s">
        <v>21</v>
      </c>
      <c r="J17" s="185" t="str">
        <f>'Rekapitulace stavby'!AN13</f>
        <v>Vyplň údaj</v>
      </c>
      <c r="L17" s="29"/>
    </row>
    <row r="18" spans="2:12" s="1" customFormat="1" ht="18" customHeight="1">
      <c r="B18" s="29"/>
      <c r="E18" s="229" t="str">
        <f>'Rekapitulace stavby'!E14</f>
        <v>Vyplň údaj</v>
      </c>
      <c r="F18" s="229"/>
      <c r="G18" s="229"/>
      <c r="H18" s="229"/>
      <c r="I18" s="26" t="s">
        <v>23</v>
      </c>
      <c r="J18" s="18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6" t="s">
        <v>25</v>
      </c>
      <c r="I20" s="26" t="s">
        <v>21</v>
      </c>
      <c r="J20" s="24" t="s">
        <v>26</v>
      </c>
      <c r="L20" s="29"/>
    </row>
    <row r="21" spans="2:12" s="1" customFormat="1" ht="18" customHeight="1">
      <c r="B21" s="29"/>
      <c r="E21" s="24" t="s">
        <v>27</v>
      </c>
      <c r="I21" s="26" t="s">
        <v>23</v>
      </c>
      <c r="J21" s="24" t="s">
        <v>1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6" t="s">
        <v>29</v>
      </c>
      <c r="I23" s="26" t="s">
        <v>21</v>
      </c>
      <c r="J23" s="24" t="s">
        <v>1</v>
      </c>
      <c r="L23" s="29"/>
    </row>
    <row r="24" spans="2:12" s="1" customFormat="1" ht="18" customHeight="1">
      <c r="B24" s="29"/>
      <c r="E24" s="24" t="s">
        <v>30</v>
      </c>
      <c r="I24" s="26" t="s">
        <v>23</v>
      </c>
      <c r="J24" s="24" t="s">
        <v>1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6" t="s">
        <v>31</v>
      </c>
      <c r="L26" s="29"/>
    </row>
    <row r="27" spans="2:12" s="7" customFormat="1" ht="16.5" customHeight="1">
      <c r="B27" s="86"/>
      <c r="E27" s="217" t="s">
        <v>1</v>
      </c>
      <c r="F27" s="217"/>
      <c r="G27" s="217"/>
      <c r="H27" s="217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7" t="s">
        <v>32</v>
      </c>
      <c r="J30" s="63">
        <f>ROUND(J149, 2)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34</v>
      </c>
      <c r="I32" s="32" t="s">
        <v>33</v>
      </c>
      <c r="J32" s="32" t="s">
        <v>35</v>
      </c>
      <c r="L32" s="29"/>
    </row>
    <row r="33" spans="2:12" s="1" customFormat="1" ht="14.45" customHeight="1">
      <c r="B33" s="29"/>
      <c r="D33" s="52" t="s">
        <v>36</v>
      </c>
      <c r="E33" s="26" t="s">
        <v>37</v>
      </c>
      <c r="F33" s="88">
        <f>ROUND((SUM(BE149:BE2437)),  2)</f>
        <v>0</v>
      </c>
      <c r="I33" s="89">
        <v>0.21</v>
      </c>
      <c r="J33" s="88">
        <f>ROUND(((SUM(BE149:BE2437))*I33),  2)</f>
        <v>0</v>
      </c>
      <c r="L33" s="29"/>
    </row>
    <row r="34" spans="2:12" s="1" customFormat="1" ht="14.45" customHeight="1">
      <c r="B34" s="29"/>
      <c r="E34" s="26" t="s">
        <v>38</v>
      </c>
      <c r="F34" s="88">
        <f>ROUND((SUM(BF149:BF2437)),  2)</f>
        <v>0</v>
      </c>
      <c r="I34" s="89">
        <v>0.15</v>
      </c>
      <c r="J34" s="88">
        <f>ROUND(((SUM(BF149:BF2437))*I34),  2)</f>
        <v>0</v>
      </c>
      <c r="L34" s="29"/>
    </row>
    <row r="35" spans="2:12" s="1" customFormat="1" ht="14.45" hidden="1" customHeight="1">
      <c r="B35" s="29"/>
      <c r="E35" s="26" t="s">
        <v>39</v>
      </c>
      <c r="F35" s="88">
        <f>ROUND((SUM(BG149:BG2437)),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6" t="s">
        <v>40</v>
      </c>
      <c r="F36" s="88">
        <f>ROUND((SUM(BH149:BH2437)),  2)</f>
        <v>0</v>
      </c>
      <c r="I36" s="89">
        <v>0.15</v>
      </c>
      <c r="J36" s="88">
        <f>0</f>
        <v>0</v>
      </c>
      <c r="L36" s="29"/>
    </row>
    <row r="37" spans="2:12" s="1" customFormat="1" ht="14.45" hidden="1" customHeight="1">
      <c r="B37" s="29"/>
      <c r="E37" s="26" t="s">
        <v>41</v>
      </c>
      <c r="F37" s="88">
        <f>ROUND((SUM(BI149:BI2437)),  2)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0"/>
      <c r="D39" s="91" t="s">
        <v>42</v>
      </c>
      <c r="E39" s="54"/>
      <c r="F39" s="54"/>
      <c r="G39" s="92" t="s">
        <v>43</v>
      </c>
      <c r="H39" s="93" t="s">
        <v>44</v>
      </c>
      <c r="I39" s="54"/>
      <c r="J39" s="94">
        <f>SUM(J30:J37)</f>
        <v>0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29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9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29"/>
      <c r="D61" s="40" t="s">
        <v>47</v>
      </c>
      <c r="E61" s="31"/>
      <c r="F61" s="96" t="s">
        <v>48</v>
      </c>
      <c r="G61" s="40" t="s">
        <v>47</v>
      </c>
      <c r="H61" s="31"/>
      <c r="I61" s="31"/>
      <c r="J61" s="97" t="s">
        <v>48</v>
      </c>
      <c r="K61" s="31"/>
      <c r="L61" s="29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29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9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29"/>
      <c r="D76" s="40" t="s">
        <v>47</v>
      </c>
      <c r="E76" s="31"/>
      <c r="F76" s="96" t="s">
        <v>48</v>
      </c>
      <c r="G76" s="40" t="s">
        <v>47</v>
      </c>
      <c r="H76" s="31"/>
      <c r="I76" s="31"/>
      <c r="J76" s="97" t="s">
        <v>48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21" t="s">
        <v>105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6" t="s">
        <v>14</v>
      </c>
      <c r="L84" s="29"/>
    </row>
    <row r="85" spans="2:47" s="1" customFormat="1" ht="16.5" customHeight="1">
      <c r="B85" s="29"/>
      <c r="E85" s="227" t="str">
        <f>E7</f>
        <v>OLOMOUC ADM Nerudova - oprava přístavby ve dvorní části</v>
      </c>
      <c r="F85" s="228"/>
      <c r="G85" s="228"/>
      <c r="H85" s="228"/>
      <c r="L85" s="29"/>
    </row>
    <row r="86" spans="2:47" s="1" customFormat="1" ht="12" customHeight="1">
      <c r="B86" s="29"/>
      <c r="C86" s="26" t="s">
        <v>103</v>
      </c>
      <c r="L86" s="29"/>
    </row>
    <row r="87" spans="2:47" s="1" customFormat="1" ht="16.5" customHeight="1">
      <c r="B87" s="29"/>
      <c r="E87" s="192" t="str">
        <f>E9</f>
        <v>2911 - D.1.1 - Architektonicko-stavební řešení</v>
      </c>
      <c r="F87" s="226"/>
      <c r="G87" s="226"/>
      <c r="H87" s="226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6" t="s">
        <v>17</v>
      </c>
      <c r="F89" s="24" t="str">
        <f>F12</f>
        <v>Olomouc</v>
      </c>
      <c r="I89" s="26" t="s">
        <v>19</v>
      </c>
      <c r="J89" s="49">
        <f>IF(J12="","",J12)</f>
        <v>45085</v>
      </c>
      <c r="L89" s="29"/>
    </row>
    <row r="90" spans="2:47" s="1" customFormat="1" ht="6.95" customHeight="1">
      <c r="B90" s="29"/>
      <c r="L90" s="29"/>
    </row>
    <row r="91" spans="2:47" s="1" customFormat="1" ht="15.2" customHeight="1">
      <c r="B91" s="29"/>
      <c r="C91" s="26" t="s">
        <v>20</v>
      </c>
      <c r="F91" s="24" t="str">
        <f>E15</f>
        <v>Správa železnic, státní organizace</v>
      </c>
      <c r="I91" s="26" t="s">
        <v>25</v>
      </c>
      <c r="J91" s="27" t="str">
        <f>E21</f>
        <v>Ing. Pavel KRÁTKÝ</v>
      </c>
      <c r="L91" s="29"/>
    </row>
    <row r="92" spans="2:47" s="1" customFormat="1" ht="15.2" customHeight="1">
      <c r="B92" s="29"/>
      <c r="C92" s="26" t="s">
        <v>24</v>
      </c>
      <c r="F92" s="24" t="str">
        <f>IF(E18="","",E18)</f>
        <v>Vyplň údaj</v>
      </c>
      <c r="I92" s="26" t="s">
        <v>29</v>
      </c>
      <c r="J92" s="27" t="str">
        <f>E24</f>
        <v>Hořák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106</v>
      </c>
      <c r="D94" s="90"/>
      <c r="E94" s="90"/>
      <c r="F94" s="90"/>
      <c r="G94" s="90"/>
      <c r="H94" s="90"/>
      <c r="I94" s="90"/>
      <c r="J94" s="99" t="s">
        <v>107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108</v>
      </c>
      <c r="J96" s="63">
        <f>J149</f>
        <v>0</v>
      </c>
      <c r="L96" s="29"/>
      <c r="AU96" s="17" t="s">
        <v>109</v>
      </c>
    </row>
    <row r="97" spans="2:12" s="8" customFormat="1" ht="24.95" customHeight="1">
      <c r="B97" s="101"/>
      <c r="D97" s="102" t="s">
        <v>110</v>
      </c>
      <c r="E97" s="103"/>
      <c r="F97" s="103"/>
      <c r="G97" s="103"/>
      <c r="H97" s="103"/>
      <c r="I97" s="103"/>
      <c r="J97" s="104">
        <f>J150</f>
        <v>0</v>
      </c>
      <c r="L97" s="101"/>
    </row>
    <row r="98" spans="2:12" s="9" customFormat="1" ht="19.899999999999999" customHeight="1">
      <c r="B98" s="105"/>
      <c r="D98" s="106" t="s">
        <v>111</v>
      </c>
      <c r="E98" s="107"/>
      <c r="F98" s="107"/>
      <c r="G98" s="107"/>
      <c r="H98" s="107"/>
      <c r="I98" s="107"/>
      <c r="J98" s="108">
        <f>J151</f>
        <v>0</v>
      </c>
      <c r="L98" s="105"/>
    </row>
    <row r="99" spans="2:12" s="9" customFormat="1" ht="19.899999999999999" customHeight="1">
      <c r="B99" s="105"/>
      <c r="D99" s="106" t="s">
        <v>112</v>
      </c>
      <c r="E99" s="107"/>
      <c r="F99" s="107"/>
      <c r="G99" s="107"/>
      <c r="H99" s="107"/>
      <c r="I99" s="107"/>
      <c r="J99" s="108">
        <f>J174</f>
        <v>0</v>
      </c>
      <c r="L99" s="105"/>
    </row>
    <row r="100" spans="2:12" s="9" customFormat="1" ht="19.899999999999999" customHeight="1">
      <c r="B100" s="105"/>
      <c r="D100" s="106" t="s">
        <v>113</v>
      </c>
      <c r="E100" s="107"/>
      <c r="F100" s="107"/>
      <c r="G100" s="107"/>
      <c r="H100" s="107"/>
      <c r="I100" s="107"/>
      <c r="J100" s="108">
        <f>J186</f>
        <v>0</v>
      </c>
      <c r="L100" s="105"/>
    </row>
    <row r="101" spans="2:12" s="9" customFormat="1" ht="19.899999999999999" customHeight="1">
      <c r="B101" s="105"/>
      <c r="D101" s="106" t="s">
        <v>114</v>
      </c>
      <c r="E101" s="107"/>
      <c r="F101" s="107"/>
      <c r="G101" s="107"/>
      <c r="H101" s="107"/>
      <c r="I101" s="107"/>
      <c r="J101" s="108">
        <f>J190</f>
        <v>0</v>
      </c>
      <c r="L101" s="105"/>
    </row>
    <row r="102" spans="2:12" s="9" customFormat="1" ht="19.899999999999999" customHeight="1">
      <c r="B102" s="105"/>
      <c r="D102" s="106" t="s">
        <v>115</v>
      </c>
      <c r="E102" s="107"/>
      <c r="F102" s="107"/>
      <c r="G102" s="107"/>
      <c r="H102" s="107"/>
      <c r="I102" s="107"/>
      <c r="J102" s="108">
        <f>J209</f>
        <v>0</v>
      </c>
      <c r="L102" s="105"/>
    </row>
    <row r="103" spans="2:12" s="9" customFormat="1" ht="19.899999999999999" customHeight="1">
      <c r="B103" s="105"/>
      <c r="D103" s="106" t="s">
        <v>116</v>
      </c>
      <c r="E103" s="107"/>
      <c r="F103" s="107"/>
      <c r="G103" s="107"/>
      <c r="H103" s="107"/>
      <c r="I103" s="107"/>
      <c r="J103" s="108">
        <f>J370</f>
        <v>0</v>
      </c>
      <c r="L103" s="105"/>
    </row>
    <row r="104" spans="2:12" s="9" customFormat="1" ht="19.899999999999999" customHeight="1">
      <c r="B104" s="105"/>
      <c r="D104" s="106" t="s">
        <v>117</v>
      </c>
      <c r="E104" s="107"/>
      <c r="F104" s="107"/>
      <c r="G104" s="107"/>
      <c r="H104" s="107"/>
      <c r="I104" s="107"/>
      <c r="J104" s="108">
        <f>J388</f>
        <v>0</v>
      </c>
      <c r="L104" s="105"/>
    </row>
    <row r="105" spans="2:12" s="9" customFormat="1" ht="19.899999999999999" customHeight="1">
      <c r="B105" s="105"/>
      <c r="D105" s="106" t="s">
        <v>118</v>
      </c>
      <c r="E105" s="107"/>
      <c r="F105" s="107"/>
      <c r="G105" s="107"/>
      <c r="H105" s="107"/>
      <c r="I105" s="107"/>
      <c r="J105" s="108">
        <f>J408</f>
        <v>0</v>
      </c>
      <c r="L105" s="105"/>
    </row>
    <row r="106" spans="2:12" s="9" customFormat="1" ht="19.899999999999999" customHeight="1">
      <c r="B106" s="105"/>
      <c r="D106" s="106" t="s">
        <v>119</v>
      </c>
      <c r="E106" s="107"/>
      <c r="F106" s="107"/>
      <c r="G106" s="107"/>
      <c r="H106" s="107"/>
      <c r="I106" s="107"/>
      <c r="J106" s="108">
        <f>J1031</f>
        <v>0</v>
      </c>
      <c r="L106" s="105"/>
    </row>
    <row r="107" spans="2:12" s="9" customFormat="1" ht="19.899999999999999" customHeight="1">
      <c r="B107" s="105"/>
      <c r="D107" s="106" t="s">
        <v>120</v>
      </c>
      <c r="E107" s="107"/>
      <c r="F107" s="107"/>
      <c r="G107" s="107"/>
      <c r="H107" s="107"/>
      <c r="I107" s="107"/>
      <c r="J107" s="108">
        <f>J1466</f>
        <v>0</v>
      </c>
      <c r="L107" s="105"/>
    </row>
    <row r="108" spans="2:12" s="9" customFormat="1" ht="19.899999999999999" customHeight="1">
      <c r="B108" s="105"/>
      <c r="D108" s="106" t="s">
        <v>121</v>
      </c>
      <c r="E108" s="107"/>
      <c r="F108" s="107"/>
      <c r="G108" s="107"/>
      <c r="H108" s="107"/>
      <c r="I108" s="107"/>
      <c r="J108" s="108">
        <f>J1482</f>
        <v>0</v>
      </c>
      <c r="L108" s="105"/>
    </row>
    <row r="109" spans="2:12" s="8" customFormat="1" ht="24.95" customHeight="1">
      <c r="B109" s="101"/>
      <c r="D109" s="102" t="s">
        <v>122</v>
      </c>
      <c r="E109" s="103"/>
      <c r="F109" s="103"/>
      <c r="G109" s="103"/>
      <c r="H109" s="103"/>
      <c r="I109" s="103"/>
      <c r="J109" s="104">
        <f>J1484</f>
        <v>0</v>
      </c>
      <c r="L109" s="101"/>
    </row>
    <row r="110" spans="2:12" s="9" customFormat="1" ht="19.899999999999999" customHeight="1">
      <c r="B110" s="105"/>
      <c r="D110" s="106" t="s">
        <v>123</v>
      </c>
      <c r="E110" s="107"/>
      <c r="F110" s="107"/>
      <c r="G110" s="107"/>
      <c r="H110" s="107"/>
      <c r="I110" s="107"/>
      <c r="J110" s="108">
        <f>J1485</f>
        <v>0</v>
      </c>
      <c r="L110" s="105"/>
    </row>
    <row r="111" spans="2:12" s="9" customFormat="1" ht="19.899999999999999" customHeight="1">
      <c r="B111" s="105"/>
      <c r="D111" s="106" t="s">
        <v>124</v>
      </c>
      <c r="E111" s="107"/>
      <c r="F111" s="107"/>
      <c r="G111" s="107"/>
      <c r="H111" s="107"/>
      <c r="I111" s="107"/>
      <c r="J111" s="108">
        <f>J1542</f>
        <v>0</v>
      </c>
      <c r="L111" s="105"/>
    </row>
    <row r="112" spans="2:12" s="9" customFormat="1" ht="19.899999999999999" customHeight="1">
      <c r="B112" s="105"/>
      <c r="D112" s="106" t="s">
        <v>125</v>
      </c>
      <c r="E112" s="107"/>
      <c r="F112" s="107"/>
      <c r="G112" s="107"/>
      <c r="H112" s="107"/>
      <c r="I112" s="107"/>
      <c r="J112" s="108">
        <f>J1604</f>
        <v>0</v>
      </c>
      <c r="L112" s="105"/>
    </row>
    <row r="113" spans="2:12" s="9" customFormat="1" ht="19.899999999999999" customHeight="1">
      <c r="B113" s="105"/>
      <c r="D113" s="106" t="s">
        <v>126</v>
      </c>
      <c r="E113" s="107"/>
      <c r="F113" s="107"/>
      <c r="G113" s="107"/>
      <c r="H113" s="107"/>
      <c r="I113" s="107"/>
      <c r="J113" s="108">
        <f>J1645</f>
        <v>0</v>
      </c>
      <c r="L113" s="105"/>
    </row>
    <row r="114" spans="2:12" s="9" customFormat="1" ht="19.899999999999999" customHeight="1">
      <c r="B114" s="105"/>
      <c r="D114" s="106" t="s">
        <v>127</v>
      </c>
      <c r="E114" s="107"/>
      <c r="F114" s="107"/>
      <c r="G114" s="107"/>
      <c r="H114" s="107"/>
      <c r="I114" s="107"/>
      <c r="J114" s="108">
        <f>J1665</f>
        <v>0</v>
      </c>
      <c r="L114" s="105"/>
    </row>
    <row r="115" spans="2:12" s="9" customFormat="1" ht="19.899999999999999" customHeight="1">
      <c r="B115" s="105"/>
      <c r="D115" s="106" t="s">
        <v>128</v>
      </c>
      <c r="E115" s="107"/>
      <c r="F115" s="107"/>
      <c r="G115" s="107"/>
      <c r="H115" s="107"/>
      <c r="I115" s="107"/>
      <c r="J115" s="108">
        <f>J1676</f>
        <v>0</v>
      </c>
      <c r="L115" s="105"/>
    </row>
    <row r="116" spans="2:12" s="9" customFormat="1" ht="19.899999999999999" customHeight="1">
      <c r="B116" s="105"/>
      <c r="D116" s="106" t="s">
        <v>129</v>
      </c>
      <c r="E116" s="107"/>
      <c r="F116" s="107"/>
      <c r="G116" s="107"/>
      <c r="H116" s="107"/>
      <c r="I116" s="107"/>
      <c r="J116" s="108">
        <f>J1719</f>
        <v>0</v>
      </c>
      <c r="L116" s="105"/>
    </row>
    <row r="117" spans="2:12" s="9" customFormat="1" ht="19.899999999999999" customHeight="1">
      <c r="B117" s="105"/>
      <c r="D117" s="106" t="s">
        <v>130</v>
      </c>
      <c r="E117" s="107"/>
      <c r="F117" s="107"/>
      <c r="G117" s="107"/>
      <c r="H117" s="107"/>
      <c r="I117" s="107"/>
      <c r="J117" s="108">
        <f>J1785</f>
        <v>0</v>
      </c>
      <c r="L117" s="105"/>
    </row>
    <row r="118" spans="2:12" s="9" customFormat="1" ht="19.899999999999999" customHeight="1">
      <c r="B118" s="105"/>
      <c r="D118" s="106" t="s">
        <v>131</v>
      </c>
      <c r="E118" s="107"/>
      <c r="F118" s="107"/>
      <c r="G118" s="107"/>
      <c r="H118" s="107"/>
      <c r="I118" s="107"/>
      <c r="J118" s="108">
        <f>J1810</f>
        <v>0</v>
      </c>
      <c r="L118" s="105"/>
    </row>
    <row r="119" spans="2:12" s="9" customFormat="1" ht="19.899999999999999" customHeight="1">
      <c r="B119" s="105"/>
      <c r="D119" s="106" t="s">
        <v>132</v>
      </c>
      <c r="E119" s="107"/>
      <c r="F119" s="107"/>
      <c r="G119" s="107"/>
      <c r="H119" s="107"/>
      <c r="I119" s="107"/>
      <c r="J119" s="108">
        <f>J1886</f>
        <v>0</v>
      </c>
      <c r="L119" s="105"/>
    </row>
    <row r="120" spans="2:12" s="9" customFormat="1" ht="19.899999999999999" customHeight="1">
      <c r="B120" s="105"/>
      <c r="D120" s="106" t="s">
        <v>133</v>
      </c>
      <c r="E120" s="107"/>
      <c r="F120" s="107"/>
      <c r="G120" s="107"/>
      <c r="H120" s="107"/>
      <c r="I120" s="107"/>
      <c r="J120" s="108">
        <f>J1952</f>
        <v>0</v>
      </c>
      <c r="L120" s="105"/>
    </row>
    <row r="121" spans="2:12" s="9" customFormat="1" ht="19.899999999999999" customHeight="1">
      <c r="B121" s="105"/>
      <c r="D121" s="106" t="s">
        <v>134</v>
      </c>
      <c r="E121" s="107"/>
      <c r="F121" s="107"/>
      <c r="G121" s="107"/>
      <c r="H121" s="107"/>
      <c r="I121" s="107"/>
      <c r="J121" s="108">
        <f>J2067</f>
        <v>0</v>
      </c>
      <c r="L121" s="105"/>
    </row>
    <row r="122" spans="2:12" s="9" customFormat="1" ht="19.899999999999999" customHeight="1">
      <c r="B122" s="105"/>
      <c r="D122" s="106" t="s">
        <v>135</v>
      </c>
      <c r="E122" s="107"/>
      <c r="F122" s="107"/>
      <c r="G122" s="107"/>
      <c r="H122" s="107"/>
      <c r="I122" s="107"/>
      <c r="J122" s="108">
        <f>J2075</f>
        <v>0</v>
      </c>
      <c r="L122" s="105"/>
    </row>
    <row r="123" spans="2:12" s="9" customFormat="1" ht="19.899999999999999" customHeight="1">
      <c r="B123" s="105"/>
      <c r="D123" s="106" t="s">
        <v>136</v>
      </c>
      <c r="E123" s="107"/>
      <c r="F123" s="107"/>
      <c r="G123" s="107"/>
      <c r="H123" s="107"/>
      <c r="I123" s="107"/>
      <c r="J123" s="108">
        <f>J2130</f>
        <v>0</v>
      </c>
      <c r="L123" s="105"/>
    </row>
    <row r="124" spans="2:12" s="9" customFormat="1" ht="19.899999999999999" customHeight="1">
      <c r="B124" s="105"/>
      <c r="D124" s="106" t="s">
        <v>137</v>
      </c>
      <c r="E124" s="107"/>
      <c r="F124" s="107"/>
      <c r="G124" s="107"/>
      <c r="H124" s="107"/>
      <c r="I124" s="107"/>
      <c r="J124" s="108">
        <f>J2165</f>
        <v>0</v>
      </c>
      <c r="L124" s="105"/>
    </row>
    <row r="125" spans="2:12" s="9" customFormat="1" ht="19.899999999999999" customHeight="1">
      <c r="B125" s="105"/>
      <c r="D125" s="106" t="s">
        <v>138</v>
      </c>
      <c r="E125" s="107"/>
      <c r="F125" s="107"/>
      <c r="G125" s="107"/>
      <c r="H125" s="107"/>
      <c r="I125" s="107"/>
      <c r="J125" s="108">
        <f>J2297</f>
        <v>0</v>
      </c>
      <c r="L125" s="105"/>
    </row>
    <row r="126" spans="2:12" s="9" customFormat="1" ht="19.899999999999999" customHeight="1">
      <c r="B126" s="105"/>
      <c r="D126" s="106" t="s">
        <v>139</v>
      </c>
      <c r="E126" s="107"/>
      <c r="F126" s="107"/>
      <c r="G126" s="107"/>
      <c r="H126" s="107"/>
      <c r="I126" s="107"/>
      <c r="J126" s="108">
        <f>J2346</f>
        <v>0</v>
      </c>
      <c r="L126" s="105"/>
    </row>
    <row r="127" spans="2:12" s="9" customFormat="1" ht="19.899999999999999" customHeight="1">
      <c r="B127" s="105"/>
      <c r="D127" s="106" t="s">
        <v>140</v>
      </c>
      <c r="E127" s="107"/>
      <c r="F127" s="107"/>
      <c r="G127" s="107"/>
      <c r="H127" s="107"/>
      <c r="I127" s="107"/>
      <c r="J127" s="108">
        <f>J2412</f>
        <v>0</v>
      </c>
      <c r="L127" s="105"/>
    </row>
    <row r="128" spans="2:12" s="8" customFormat="1" ht="24.95" customHeight="1">
      <c r="B128" s="101"/>
      <c r="D128" s="102" t="s">
        <v>141</v>
      </c>
      <c r="E128" s="103"/>
      <c r="F128" s="103"/>
      <c r="G128" s="103"/>
      <c r="H128" s="103"/>
      <c r="I128" s="103"/>
      <c r="J128" s="104">
        <f>J2432</f>
        <v>0</v>
      </c>
      <c r="L128" s="101"/>
    </row>
    <row r="129" spans="2:12" s="9" customFormat="1" ht="19.899999999999999" customHeight="1">
      <c r="B129" s="105"/>
      <c r="D129" s="106" t="s">
        <v>142</v>
      </c>
      <c r="E129" s="107"/>
      <c r="F129" s="107"/>
      <c r="G129" s="107"/>
      <c r="H129" s="107"/>
      <c r="I129" s="107"/>
      <c r="J129" s="108">
        <f>J2433</f>
        <v>0</v>
      </c>
      <c r="L129" s="105"/>
    </row>
    <row r="130" spans="2:12" s="1" customFormat="1" ht="21.75" customHeight="1">
      <c r="B130" s="29"/>
      <c r="L130" s="29"/>
    </row>
    <row r="131" spans="2:12" s="1" customFormat="1" ht="6.95" customHeight="1">
      <c r="B131" s="41"/>
      <c r="C131" s="42"/>
      <c r="D131" s="42"/>
      <c r="E131" s="42"/>
      <c r="F131" s="42"/>
      <c r="G131" s="42"/>
      <c r="H131" s="42"/>
      <c r="I131" s="42"/>
      <c r="J131" s="42"/>
      <c r="K131" s="42"/>
      <c r="L131" s="29"/>
    </row>
    <row r="135" spans="2:12" s="1" customFormat="1" ht="6.95" customHeight="1"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29"/>
    </row>
    <row r="136" spans="2:12" s="1" customFormat="1" ht="24.95" customHeight="1">
      <c r="B136" s="29"/>
      <c r="C136" s="21" t="s">
        <v>143</v>
      </c>
      <c r="L136" s="29"/>
    </row>
    <row r="137" spans="2:12" s="1" customFormat="1" ht="6.95" customHeight="1">
      <c r="B137" s="29"/>
      <c r="L137" s="29"/>
    </row>
    <row r="138" spans="2:12" s="1" customFormat="1" ht="12" customHeight="1">
      <c r="B138" s="29"/>
      <c r="C138" s="26" t="s">
        <v>14</v>
      </c>
      <c r="L138" s="29"/>
    </row>
    <row r="139" spans="2:12" s="1" customFormat="1" ht="16.5" customHeight="1">
      <c r="B139" s="29"/>
      <c r="E139" s="227" t="str">
        <f>E7</f>
        <v>OLOMOUC ADM Nerudova - oprava přístavby ve dvorní části</v>
      </c>
      <c r="F139" s="228"/>
      <c r="G139" s="228"/>
      <c r="H139" s="228"/>
      <c r="L139" s="29"/>
    </row>
    <row r="140" spans="2:12" s="1" customFormat="1" ht="12" customHeight="1">
      <c r="B140" s="29"/>
      <c r="C140" s="26" t="s">
        <v>103</v>
      </c>
      <c r="L140" s="29"/>
    </row>
    <row r="141" spans="2:12" s="1" customFormat="1" ht="16.5" customHeight="1">
      <c r="B141" s="29"/>
      <c r="E141" s="192" t="str">
        <f>E9</f>
        <v>2911 - D.1.1 - Architektonicko-stavební řešení</v>
      </c>
      <c r="F141" s="226"/>
      <c r="G141" s="226"/>
      <c r="H141" s="226"/>
      <c r="L141" s="29"/>
    </row>
    <row r="142" spans="2:12" s="1" customFormat="1" ht="6.95" customHeight="1">
      <c r="B142" s="29"/>
      <c r="L142" s="29"/>
    </row>
    <row r="143" spans="2:12" s="1" customFormat="1" ht="12" customHeight="1">
      <c r="B143" s="29"/>
      <c r="C143" s="26" t="s">
        <v>17</v>
      </c>
      <c r="F143" s="24" t="str">
        <f>F12</f>
        <v>Olomouc</v>
      </c>
      <c r="I143" s="26" t="s">
        <v>19</v>
      </c>
      <c r="J143" s="49">
        <f>IF(J12="","",J12)</f>
        <v>45085</v>
      </c>
      <c r="L143" s="29"/>
    </row>
    <row r="144" spans="2:12" s="1" customFormat="1" ht="6.95" customHeight="1">
      <c r="B144" s="29"/>
      <c r="L144" s="29"/>
    </row>
    <row r="145" spans="2:65" s="1" customFormat="1" ht="15.2" customHeight="1">
      <c r="B145" s="29"/>
      <c r="C145" s="26" t="s">
        <v>20</v>
      </c>
      <c r="F145" s="24" t="str">
        <f>E15</f>
        <v>Správa železnic, státní organizace</v>
      </c>
      <c r="I145" s="26" t="s">
        <v>25</v>
      </c>
      <c r="J145" s="27" t="str">
        <f>E21</f>
        <v>Ing. Pavel KRÁTKÝ</v>
      </c>
      <c r="L145" s="29"/>
    </row>
    <row r="146" spans="2:65" s="1" customFormat="1" ht="15.2" customHeight="1">
      <c r="B146" s="29"/>
      <c r="C146" s="26" t="s">
        <v>24</v>
      </c>
      <c r="F146" s="24" t="str">
        <f>IF(E18="","",E18)</f>
        <v>Vyplň údaj</v>
      </c>
      <c r="I146" s="26" t="s">
        <v>29</v>
      </c>
      <c r="J146" s="27" t="str">
        <f>E24</f>
        <v>Hořák</v>
      </c>
      <c r="L146" s="29"/>
    </row>
    <row r="147" spans="2:65" s="1" customFormat="1" ht="10.35" customHeight="1">
      <c r="B147" s="29"/>
      <c r="L147" s="29"/>
    </row>
    <row r="148" spans="2:65" s="10" customFormat="1" ht="29.25" customHeight="1">
      <c r="B148" s="109"/>
      <c r="C148" s="110" t="s">
        <v>144</v>
      </c>
      <c r="D148" s="111" t="s">
        <v>57</v>
      </c>
      <c r="E148" s="111" t="s">
        <v>53</v>
      </c>
      <c r="F148" s="111" t="s">
        <v>54</v>
      </c>
      <c r="G148" s="111" t="s">
        <v>145</v>
      </c>
      <c r="H148" s="111" t="s">
        <v>146</v>
      </c>
      <c r="I148" s="111" t="s">
        <v>147</v>
      </c>
      <c r="J148" s="111" t="s">
        <v>107</v>
      </c>
      <c r="K148" s="112" t="s">
        <v>148</v>
      </c>
      <c r="L148" s="109"/>
      <c r="M148" s="56" t="s">
        <v>1</v>
      </c>
      <c r="N148" s="57" t="s">
        <v>36</v>
      </c>
      <c r="O148" s="57" t="s">
        <v>149</v>
      </c>
      <c r="P148" s="57" t="s">
        <v>150</v>
      </c>
      <c r="Q148" s="57" t="s">
        <v>151</v>
      </c>
      <c r="R148" s="57" t="s">
        <v>152</v>
      </c>
      <c r="S148" s="57" t="s">
        <v>153</v>
      </c>
      <c r="T148" s="58" t="s">
        <v>154</v>
      </c>
    </row>
    <row r="149" spans="2:65" s="1" customFormat="1" ht="22.9" customHeight="1">
      <c r="B149" s="29"/>
      <c r="C149" s="61" t="s">
        <v>155</v>
      </c>
      <c r="J149" s="113">
        <f>BK149</f>
        <v>0</v>
      </c>
      <c r="L149" s="29"/>
      <c r="M149" s="59"/>
      <c r="N149" s="50"/>
      <c r="O149" s="50"/>
      <c r="P149" s="114">
        <f>P150+P1484+P2432</f>
        <v>10217.314170000001</v>
      </c>
      <c r="Q149" s="50"/>
      <c r="R149" s="114">
        <f>R150+R1484+R2432</f>
        <v>411.49749624000009</v>
      </c>
      <c r="S149" s="50"/>
      <c r="T149" s="115">
        <f>T150+T1484+T2432</f>
        <v>358.46841404000008</v>
      </c>
      <c r="AT149" s="17" t="s">
        <v>71</v>
      </c>
      <c r="AU149" s="17" t="s">
        <v>109</v>
      </c>
      <c r="BK149" s="116">
        <f>BK150+BK1484+BK2432</f>
        <v>0</v>
      </c>
    </row>
    <row r="150" spans="2:65" s="11" customFormat="1" ht="25.9" customHeight="1">
      <c r="B150" s="117"/>
      <c r="D150" s="118" t="s">
        <v>71</v>
      </c>
      <c r="E150" s="119" t="s">
        <v>156</v>
      </c>
      <c r="F150" s="119" t="s">
        <v>157</v>
      </c>
      <c r="J150" s="120">
        <f>BK150</f>
        <v>0</v>
      </c>
      <c r="L150" s="117"/>
      <c r="M150" s="121"/>
      <c r="P150" s="122">
        <f>P151+P174+P186+P190+P209+P370+P388+P408+P1031+P1466+P1482</f>
        <v>7752.4560500000025</v>
      </c>
      <c r="R150" s="122">
        <f>R151+R174+R186+R190+R209+R370+R388+R408+R1031+R1466+R1482</f>
        <v>375.68558616000007</v>
      </c>
      <c r="T150" s="123">
        <f>T151+T174+T186+T190+T209+T370+T388+T408+T1031+T1466+T1482</f>
        <v>350.59339800000009</v>
      </c>
      <c r="AR150" s="118" t="s">
        <v>80</v>
      </c>
      <c r="AT150" s="124" t="s">
        <v>71</v>
      </c>
      <c r="AU150" s="124" t="s">
        <v>72</v>
      </c>
      <c r="AY150" s="118" t="s">
        <v>158</v>
      </c>
      <c r="BK150" s="125">
        <f>BK151+BK174+BK186+BK190+BK209+BK370+BK388+BK408+BK1031+BK1466+BK1482</f>
        <v>0</v>
      </c>
    </row>
    <row r="151" spans="2:65" s="11" customFormat="1" ht="22.9" customHeight="1">
      <c r="B151" s="117"/>
      <c r="D151" s="118" t="s">
        <v>71</v>
      </c>
      <c r="E151" s="126" t="s">
        <v>80</v>
      </c>
      <c r="F151" s="126" t="s">
        <v>159</v>
      </c>
      <c r="J151" s="127">
        <f>BK151</f>
        <v>0</v>
      </c>
      <c r="L151" s="117"/>
      <c r="M151" s="121"/>
      <c r="P151" s="122">
        <f>SUM(P152:P173)</f>
        <v>64.142759999999996</v>
      </c>
      <c r="R151" s="122">
        <f>SUM(R152:R173)</f>
        <v>0</v>
      </c>
      <c r="T151" s="123">
        <f>SUM(T152:T173)</f>
        <v>0</v>
      </c>
      <c r="AR151" s="118" t="s">
        <v>80</v>
      </c>
      <c r="AT151" s="124" t="s">
        <v>71</v>
      </c>
      <c r="AU151" s="124" t="s">
        <v>80</v>
      </c>
      <c r="AY151" s="118" t="s">
        <v>158</v>
      </c>
      <c r="BK151" s="125">
        <f>SUM(BK152:BK173)</f>
        <v>0</v>
      </c>
    </row>
    <row r="152" spans="2:65" s="1" customFormat="1" ht="24.2" customHeight="1">
      <c r="B152" s="128"/>
      <c r="C152" s="129" t="s">
        <v>80</v>
      </c>
      <c r="D152" s="129" t="s">
        <v>160</v>
      </c>
      <c r="E152" s="130" t="s">
        <v>161</v>
      </c>
      <c r="F152" s="131" t="s">
        <v>162</v>
      </c>
      <c r="G152" s="132" t="s">
        <v>163</v>
      </c>
      <c r="H152" s="133">
        <v>7.4379999999999997</v>
      </c>
      <c r="I152" s="184"/>
      <c r="J152" s="134">
        <f>ROUND(I152*H152,2)</f>
        <v>0</v>
      </c>
      <c r="K152" s="131" t="s">
        <v>164</v>
      </c>
      <c r="L152" s="29"/>
      <c r="M152" s="135" t="s">
        <v>1</v>
      </c>
      <c r="N152" s="136" t="s">
        <v>37</v>
      </c>
      <c r="O152" s="137">
        <v>7.1269999999999998</v>
      </c>
      <c r="P152" s="137">
        <f>O152*H152</f>
        <v>53.010625999999995</v>
      </c>
      <c r="Q152" s="137">
        <v>0</v>
      </c>
      <c r="R152" s="137">
        <f>Q152*H152</f>
        <v>0</v>
      </c>
      <c r="S152" s="137">
        <v>0</v>
      </c>
      <c r="T152" s="138">
        <f>S152*H152</f>
        <v>0</v>
      </c>
      <c r="AR152" s="139" t="s">
        <v>165</v>
      </c>
      <c r="AT152" s="139" t="s">
        <v>160</v>
      </c>
      <c r="AU152" s="139" t="s">
        <v>82</v>
      </c>
      <c r="AY152" s="17" t="s">
        <v>158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7" t="s">
        <v>80</v>
      </c>
      <c r="BK152" s="140">
        <f>ROUND(I152*H152,2)</f>
        <v>0</v>
      </c>
      <c r="BL152" s="17" t="s">
        <v>165</v>
      </c>
      <c r="BM152" s="139" t="s">
        <v>166</v>
      </c>
    </row>
    <row r="153" spans="2:65" s="12" customFormat="1">
      <c r="B153" s="141"/>
      <c r="D153" s="142" t="s">
        <v>167</v>
      </c>
      <c r="E153" s="143" t="s">
        <v>1</v>
      </c>
      <c r="F153" s="144" t="s">
        <v>168</v>
      </c>
      <c r="H153" s="143" t="s">
        <v>1</v>
      </c>
      <c r="L153" s="141"/>
      <c r="M153" s="145"/>
      <c r="T153" s="146"/>
      <c r="AT153" s="143" t="s">
        <v>167</v>
      </c>
      <c r="AU153" s="143" t="s">
        <v>82</v>
      </c>
      <c r="AV153" s="12" t="s">
        <v>80</v>
      </c>
      <c r="AW153" s="12" t="s">
        <v>28</v>
      </c>
      <c r="AX153" s="12" t="s">
        <v>72</v>
      </c>
      <c r="AY153" s="143" t="s">
        <v>158</v>
      </c>
    </row>
    <row r="154" spans="2:65" s="13" customFormat="1">
      <c r="B154" s="147"/>
      <c r="D154" s="142" t="s">
        <v>167</v>
      </c>
      <c r="E154" s="148" t="s">
        <v>1</v>
      </c>
      <c r="F154" s="149" t="s">
        <v>169</v>
      </c>
      <c r="H154" s="150">
        <v>2.56</v>
      </c>
      <c r="L154" s="147"/>
      <c r="M154" s="151"/>
      <c r="T154" s="152"/>
      <c r="AT154" s="148" t="s">
        <v>167</v>
      </c>
      <c r="AU154" s="148" t="s">
        <v>82</v>
      </c>
      <c r="AV154" s="13" t="s">
        <v>82</v>
      </c>
      <c r="AW154" s="13" t="s">
        <v>28</v>
      </c>
      <c r="AX154" s="13" t="s">
        <v>72</v>
      </c>
      <c r="AY154" s="148" t="s">
        <v>158</v>
      </c>
    </row>
    <row r="155" spans="2:65" s="13" customFormat="1">
      <c r="B155" s="147"/>
      <c r="D155" s="142" t="s">
        <v>167</v>
      </c>
      <c r="E155" s="148" t="s">
        <v>1</v>
      </c>
      <c r="F155" s="149" t="s">
        <v>170</v>
      </c>
      <c r="H155" s="150">
        <v>4.41</v>
      </c>
      <c r="L155" s="147"/>
      <c r="M155" s="151"/>
      <c r="T155" s="152"/>
      <c r="AT155" s="148" t="s">
        <v>167</v>
      </c>
      <c r="AU155" s="148" t="s">
        <v>82</v>
      </c>
      <c r="AV155" s="13" t="s">
        <v>82</v>
      </c>
      <c r="AW155" s="13" t="s">
        <v>28</v>
      </c>
      <c r="AX155" s="13" t="s">
        <v>72</v>
      </c>
      <c r="AY155" s="148" t="s">
        <v>158</v>
      </c>
    </row>
    <row r="156" spans="2:65" s="12" customFormat="1">
      <c r="B156" s="141"/>
      <c r="D156" s="142" t="s">
        <v>167</v>
      </c>
      <c r="E156" s="143" t="s">
        <v>1</v>
      </c>
      <c r="F156" s="144" t="s">
        <v>171</v>
      </c>
      <c r="H156" s="143" t="s">
        <v>1</v>
      </c>
      <c r="L156" s="141"/>
      <c r="M156" s="145"/>
      <c r="T156" s="146"/>
      <c r="AT156" s="143" t="s">
        <v>167</v>
      </c>
      <c r="AU156" s="143" t="s">
        <v>82</v>
      </c>
      <c r="AV156" s="12" t="s">
        <v>80</v>
      </c>
      <c r="AW156" s="12" t="s">
        <v>28</v>
      </c>
      <c r="AX156" s="12" t="s">
        <v>72</v>
      </c>
      <c r="AY156" s="143" t="s">
        <v>158</v>
      </c>
    </row>
    <row r="157" spans="2:65" s="13" customFormat="1">
      <c r="B157" s="147"/>
      <c r="D157" s="142" t="s">
        <v>167</v>
      </c>
      <c r="E157" s="148" t="s">
        <v>1</v>
      </c>
      <c r="F157" s="149" t="s">
        <v>172</v>
      </c>
      <c r="H157" s="150">
        <v>7.4379999999999997</v>
      </c>
      <c r="L157" s="147"/>
      <c r="M157" s="151"/>
      <c r="T157" s="152"/>
      <c r="AT157" s="148" t="s">
        <v>167</v>
      </c>
      <c r="AU157" s="148" t="s">
        <v>82</v>
      </c>
      <c r="AV157" s="13" t="s">
        <v>82</v>
      </c>
      <c r="AW157" s="13" t="s">
        <v>28</v>
      </c>
      <c r="AX157" s="13" t="s">
        <v>80</v>
      </c>
      <c r="AY157" s="148" t="s">
        <v>158</v>
      </c>
    </row>
    <row r="158" spans="2:65" s="1" customFormat="1" ht="37.9" customHeight="1">
      <c r="B158" s="128"/>
      <c r="C158" s="129" t="s">
        <v>82</v>
      </c>
      <c r="D158" s="129" t="s">
        <v>160</v>
      </c>
      <c r="E158" s="130" t="s">
        <v>173</v>
      </c>
      <c r="F158" s="131" t="s">
        <v>174</v>
      </c>
      <c r="G158" s="132" t="s">
        <v>163</v>
      </c>
      <c r="H158" s="133">
        <v>1.99</v>
      </c>
      <c r="I158" s="184"/>
      <c r="J158" s="134">
        <f>ROUND(I158*H158,2)</f>
        <v>0</v>
      </c>
      <c r="K158" s="131" t="s">
        <v>164</v>
      </c>
      <c r="L158" s="29"/>
      <c r="M158" s="135" t="s">
        <v>1</v>
      </c>
      <c r="N158" s="136" t="s">
        <v>37</v>
      </c>
      <c r="O158" s="137">
        <v>0.41099999999999998</v>
      </c>
      <c r="P158" s="137">
        <f>O158*H158</f>
        <v>0.81788999999999989</v>
      </c>
      <c r="Q158" s="137">
        <v>0</v>
      </c>
      <c r="R158" s="137">
        <f>Q158*H158</f>
        <v>0</v>
      </c>
      <c r="S158" s="137">
        <v>0</v>
      </c>
      <c r="T158" s="138">
        <f>S158*H158</f>
        <v>0</v>
      </c>
      <c r="AR158" s="139" t="s">
        <v>165</v>
      </c>
      <c r="AT158" s="139" t="s">
        <v>160</v>
      </c>
      <c r="AU158" s="139" t="s">
        <v>82</v>
      </c>
      <c r="AY158" s="17" t="s">
        <v>158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7" t="s">
        <v>80</v>
      </c>
      <c r="BK158" s="140">
        <f>ROUND(I158*H158,2)</f>
        <v>0</v>
      </c>
      <c r="BL158" s="17" t="s">
        <v>165</v>
      </c>
      <c r="BM158" s="139" t="s">
        <v>175</v>
      </c>
    </row>
    <row r="159" spans="2:65" s="12" customFormat="1">
      <c r="B159" s="141"/>
      <c r="D159" s="142" t="s">
        <v>167</v>
      </c>
      <c r="E159" s="143" t="s">
        <v>1</v>
      </c>
      <c r="F159" s="144" t="s">
        <v>176</v>
      </c>
      <c r="H159" s="143" t="s">
        <v>1</v>
      </c>
      <c r="L159" s="141"/>
      <c r="M159" s="145"/>
      <c r="T159" s="146"/>
      <c r="AT159" s="143" t="s">
        <v>167</v>
      </c>
      <c r="AU159" s="143" t="s">
        <v>82</v>
      </c>
      <c r="AV159" s="12" t="s">
        <v>80</v>
      </c>
      <c r="AW159" s="12" t="s">
        <v>28</v>
      </c>
      <c r="AX159" s="12" t="s">
        <v>72</v>
      </c>
      <c r="AY159" s="143" t="s">
        <v>158</v>
      </c>
    </row>
    <row r="160" spans="2:65" s="13" customFormat="1">
      <c r="B160" s="147"/>
      <c r="D160" s="142" t="s">
        <v>167</v>
      </c>
      <c r="E160" s="148" t="s">
        <v>1</v>
      </c>
      <c r="F160" s="149" t="s">
        <v>177</v>
      </c>
      <c r="H160" s="150">
        <v>1.99</v>
      </c>
      <c r="L160" s="147"/>
      <c r="M160" s="151"/>
      <c r="T160" s="152"/>
      <c r="AT160" s="148" t="s">
        <v>167</v>
      </c>
      <c r="AU160" s="148" t="s">
        <v>82</v>
      </c>
      <c r="AV160" s="13" t="s">
        <v>82</v>
      </c>
      <c r="AW160" s="13" t="s">
        <v>28</v>
      </c>
      <c r="AX160" s="13" t="s">
        <v>80</v>
      </c>
      <c r="AY160" s="148" t="s">
        <v>158</v>
      </c>
    </row>
    <row r="161" spans="2:65" s="1" customFormat="1" ht="37.9" customHeight="1">
      <c r="B161" s="128"/>
      <c r="C161" s="129" t="s">
        <v>178</v>
      </c>
      <c r="D161" s="129" t="s">
        <v>160</v>
      </c>
      <c r="E161" s="130" t="s">
        <v>179</v>
      </c>
      <c r="F161" s="131" t="s">
        <v>180</v>
      </c>
      <c r="G161" s="132" t="s">
        <v>163</v>
      </c>
      <c r="H161" s="133">
        <v>1.99</v>
      </c>
      <c r="I161" s="184"/>
      <c r="J161" s="134">
        <f>ROUND(I161*H161,2)</f>
        <v>0</v>
      </c>
      <c r="K161" s="131" t="s">
        <v>164</v>
      </c>
      <c r="L161" s="29"/>
      <c r="M161" s="135" t="s">
        <v>1</v>
      </c>
      <c r="N161" s="136" t="s">
        <v>37</v>
      </c>
      <c r="O161" s="137">
        <v>0.379</v>
      </c>
      <c r="P161" s="137">
        <f>O161*H161</f>
        <v>0.75421000000000005</v>
      </c>
      <c r="Q161" s="137">
        <v>0</v>
      </c>
      <c r="R161" s="137">
        <f>Q161*H161</f>
        <v>0</v>
      </c>
      <c r="S161" s="137">
        <v>0</v>
      </c>
      <c r="T161" s="138">
        <f>S161*H161</f>
        <v>0</v>
      </c>
      <c r="AR161" s="139" t="s">
        <v>165</v>
      </c>
      <c r="AT161" s="139" t="s">
        <v>160</v>
      </c>
      <c r="AU161" s="139" t="s">
        <v>82</v>
      </c>
      <c r="AY161" s="17" t="s">
        <v>158</v>
      </c>
      <c r="BE161" s="140">
        <f>IF(N161="základní",J161,0)</f>
        <v>0</v>
      </c>
      <c r="BF161" s="140">
        <f>IF(N161="snížená",J161,0)</f>
        <v>0</v>
      </c>
      <c r="BG161" s="140">
        <f>IF(N161="zákl. přenesená",J161,0)</f>
        <v>0</v>
      </c>
      <c r="BH161" s="140">
        <f>IF(N161="sníž. přenesená",J161,0)</f>
        <v>0</v>
      </c>
      <c r="BI161" s="140">
        <f>IF(N161="nulová",J161,0)</f>
        <v>0</v>
      </c>
      <c r="BJ161" s="17" t="s">
        <v>80</v>
      </c>
      <c r="BK161" s="140">
        <f>ROUND(I161*H161,2)</f>
        <v>0</v>
      </c>
      <c r="BL161" s="17" t="s">
        <v>165</v>
      </c>
      <c r="BM161" s="139" t="s">
        <v>181</v>
      </c>
    </row>
    <row r="162" spans="2:65" s="1" customFormat="1" ht="37.9" customHeight="1">
      <c r="B162" s="128"/>
      <c r="C162" s="129" t="s">
        <v>165</v>
      </c>
      <c r="D162" s="129" t="s">
        <v>160</v>
      </c>
      <c r="E162" s="130" t="s">
        <v>182</v>
      </c>
      <c r="F162" s="131" t="s">
        <v>183</v>
      </c>
      <c r="G162" s="132" t="s">
        <v>163</v>
      </c>
      <c r="H162" s="133">
        <v>1.99</v>
      </c>
      <c r="I162" s="184"/>
      <c r="J162" s="134">
        <f>ROUND(I162*H162,2)</f>
        <v>0</v>
      </c>
      <c r="K162" s="131" t="s">
        <v>164</v>
      </c>
      <c r="L162" s="29"/>
      <c r="M162" s="135" t="s">
        <v>1</v>
      </c>
      <c r="N162" s="136" t="s">
        <v>37</v>
      </c>
      <c r="O162" s="137">
        <v>8.6999999999999994E-2</v>
      </c>
      <c r="P162" s="137">
        <f>O162*H162</f>
        <v>0.17312999999999998</v>
      </c>
      <c r="Q162" s="137">
        <v>0</v>
      </c>
      <c r="R162" s="137">
        <f>Q162*H162</f>
        <v>0</v>
      </c>
      <c r="S162" s="137">
        <v>0</v>
      </c>
      <c r="T162" s="138">
        <f>S162*H162</f>
        <v>0</v>
      </c>
      <c r="AR162" s="139" t="s">
        <v>165</v>
      </c>
      <c r="AT162" s="139" t="s">
        <v>160</v>
      </c>
      <c r="AU162" s="139" t="s">
        <v>82</v>
      </c>
      <c r="AY162" s="17" t="s">
        <v>158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7" t="s">
        <v>80</v>
      </c>
      <c r="BK162" s="140">
        <f>ROUND(I162*H162,2)</f>
        <v>0</v>
      </c>
      <c r="BL162" s="17" t="s">
        <v>165</v>
      </c>
      <c r="BM162" s="139" t="s">
        <v>184</v>
      </c>
    </row>
    <row r="163" spans="2:65" s="12" customFormat="1">
      <c r="B163" s="141"/>
      <c r="D163" s="142" t="s">
        <v>167</v>
      </c>
      <c r="E163" s="143" t="s">
        <v>1</v>
      </c>
      <c r="F163" s="144" t="s">
        <v>176</v>
      </c>
      <c r="H163" s="143" t="s">
        <v>1</v>
      </c>
      <c r="L163" s="141"/>
      <c r="M163" s="145"/>
      <c r="T163" s="146"/>
      <c r="AT163" s="143" t="s">
        <v>167</v>
      </c>
      <c r="AU163" s="143" t="s">
        <v>82</v>
      </c>
      <c r="AV163" s="12" t="s">
        <v>80</v>
      </c>
      <c r="AW163" s="12" t="s">
        <v>28</v>
      </c>
      <c r="AX163" s="12" t="s">
        <v>72</v>
      </c>
      <c r="AY163" s="143" t="s">
        <v>158</v>
      </c>
    </row>
    <row r="164" spans="2:65" s="13" customFormat="1">
      <c r="B164" s="147"/>
      <c r="D164" s="142" t="s">
        <v>167</v>
      </c>
      <c r="E164" s="148" t="s">
        <v>1</v>
      </c>
      <c r="F164" s="149" t="s">
        <v>177</v>
      </c>
      <c r="H164" s="150">
        <v>1.99</v>
      </c>
      <c r="L164" s="147"/>
      <c r="M164" s="151"/>
      <c r="T164" s="152"/>
      <c r="AT164" s="148" t="s">
        <v>167</v>
      </c>
      <c r="AU164" s="148" t="s">
        <v>82</v>
      </c>
      <c r="AV164" s="13" t="s">
        <v>82</v>
      </c>
      <c r="AW164" s="13" t="s">
        <v>28</v>
      </c>
      <c r="AX164" s="13" t="s">
        <v>80</v>
      </c>
      <c r="AY164" s="148" t="s">
        <v>158</v>
      </c>
    </row>
    <row r="165" spans="2:65" s="1" customFormat="1" ht="33" customHeight="1">
      <c r="B165" s="128"/>
      <c r="C165" s="129" t="s">
        <v>185</v>
      </c>
      <c r="D165" s="129" t="s">
        <v>160</v>
      </c>
      <c r="E165" s="130" t="s">
        <v>186</v>
      </c>
      <c r="F165" s="131" t="s">
        <v>187</v>
      </c>
      <c r="G165" s="132" t="s">
        <v>188</v>
      </c>
      <c r="H165" s="133">
        <v>3.98</v>
      </c>
      <c r="I165" s="184"/>
      <c r="J165" s="134">
        <f>ROUND(I165*H165,2)</f>
        <v>0</v>
      </c>
      <c r="K165" s="131" t="s">
        <v>164</v>
      </c>
      <c r="L165" s="29"/>
      <c r="M165" s="135" t="s">
        <v>1</v>
      </c>
      <c r="N165" s="136" t="s">
        <v>37</v>
      </c>
      <c r="O165" s="137">
        <v>0</v>
      </c>
      <c r="P165" s="137">
        <f>O165*H165</f>
        <v>0</v>
      </c>
      <c r="Q165" s="137">
        <v>0</v>
      </c>
      <c r="R165" s="137">
        <f>Q165*H165</f>
        <v>0</v>
      </c>
      <c r="S165" s="137">
        <v>0</v>
      </c>
      <c r="T165" s="138">
        <f>S165*H165</f>
        <v>0</v>
      </c>
      <c r="AR165" s="139" t="s">
        <v>165</v>
      </c>
      <c r="AT165" s="139" t="s">
        <v>160</v>
      </c>
      <c r="AU165" s="139" t="s">
        <v>82</v>
      </c>
      <c r="AY165" s="17" t="s">
        <v>158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7" t="s">
        <v>80</v>
      </c>
      <c r="BK165" s="140">
        <f>ROUND(I165*H165,2)</f>
        <v>0</v>
      </c>
      <c r="BL165" s="17" t="s">
        <v>165</v>
      </c>
      <c r="BM165" s="139" t="s">
        <v>189</v>
      </c>
    </row>
    <row r="166" spans="2:65" s="13" customFormat="1">
      <c r="B166" s="147"/>
      <c r="D166" s="142" t="s">
        <v>167</v>
      </c>
      <c r="E166" s="148" t="s">
        <v>1</v>
      </c>
      <c r="F166" s="149" t="s">
        <v>190</v>
      </c>
      <c r="H166" s="150">
        <v>3.98</v>
      </c>
      <c r="L166" s="147"/>
      <c r="M166" s="151"/>
      <c r="T166" s="152"/>
      <c r="AT166" s="148" t="s">
        <v>167</v>
      </c>
      <c r="AU166" s="148" t="s">
        <v>82</v>
      </c>
      <c r="AV166" s="13" t="s">
        <v>82</v>
      </c>
      <c r="AW166" s="13" t="s">
        <v>28</v>
      </c>
      <c r="AX166" s="13" t="s">
        <v>80</v>
      </c>
      <c r="AY166" s="148" t="s">
        <v>158</v>
      </c>
    </row>
    <row r="167" spans="2:65" s="1" customFormat="1" ht="24.2" customHeight="1">
      <c r="B167" s="128"/>
      <c r="C167" s="129" t="s">
        <v>191</v>
      </c>
      <c r="D167" s="129" t="s">
        <v>160</v>
      </c>
      <c r="E167" s="130" t="s">
        <v>192</v>
      </c>
      <c r="F167" s="131" t="s">
        <v>193</v>
      </c>
      <c r="G167" s="132" t="s">
        <v>163</v>
      </c>
      <c r="H167" s="133">
        <v>5.4480000000000004</v>
      </c>
      <c r="I167" s="184"/>
      <c r="J167" s="134">
        <f>ROUND(I167*H167,2)</f>
        <v>0</v>
      </c>
      <c r="K167" s="131" t="s">
        <v>164</v>
      </c>
      <c r="L167" s="29"/>
      <c r="M167" s="135" t="s">
        <v>1</v>
      </c>
      <c r="N167" s="136" t="s">
        <v>37</v>
      </c>
      <c r="O167" s="137">
        <v>1.7230000000000001</v>
      </c>
      <c r="P167" s="137">
        <f>O167*H167</f>
        <v>9.3869040000000012</v>
      </c>
      <c r="Q167" s="137">
        <v>0</v>
      </c>
      <c r="R167" s="137">
        <f>Q167*H167</f>
        <v>0</v>
      </c>
      <c r="S167" s="137">
        <v>0</v>
      </c>
      <c r="T167" s="138">
        <f>S167*H167</f>
        <v>0</v>
      </c>
      <c r="AR167" s="139" t="s">
        <v>165</v>
      </c>
      <c r="AT167" s="139" t="s">
        <v>160</v>
      </c>
      <c r="AU167" s="139" t="s">
        <v>82</v>
      </c>
      <c r="AY167" s="17" t="s">
        <v>158</v>
      </c>
      <c r="BE167" s="140">
        <f>IF(N167="základní",J167,0)</f>
        <v>0</v>
      </c>
      <c r="BF167" s="140">
        <f>IF(N167="snížená",J167,0)</f>
        <v>0</v>
      </c>
      <c r="BG167" s="140">
        <f>IF(N167="zákl. přenesená",J167,0)</f>
        <v>0</v>
      </c>
      <c r="BH167" s="140">
        <f>IF(N167="sníž. přenesená",J167,0)</f>
        <v>0</v>
      </c>
      <c r="BI167" s="140">
        <f>IF(N167="nulová",J167,0)</f>
        <v>0</v>
      </c>
      <c r="BJ167" s="17" t="s">
        <v>80</v>
      </c>
      <c r="BK167" s="140">
        <f>ROUND(I167*H167,2)</f>
        <v>0</v>
      </c>
      <c r="BL167" s="17" t="s">
        <v>165</v>
      </c>
      <c r="BM167" s="139" t="s">
        <v>194</v>
      </c>
    </row>
    <row r="168" spans="2:65" s="12" customFormat="1">
      <c r="B168" s="141"/>
      <c r="D168" s="142" t="s">
        <v>167</v>
      </c>
      <c r="E168" s="143" t="s">
        <v>1</v>
      </c>
      <c r="F168" s="144" t="s">
        <v>195</v>
      </c>
      <c r="H168" s="143" t="s">
        <v>1</v>
      </c>
      <c r="L168" s="141"/>
      <c r="M168" s="145"/>
      <c r="T168" s="146"/>
      <c r="AT168" s="143" t="s">
        <v>167</v>
      </c>
      <c r="AU168" s="143" t="s">
        <v>82</v>
      </c>
      <c r="AV168" s="12" t="s">
        <v>80</v>
      </c>
      <c r="AW168" s="12" t="s">
        <v>28</v>
      </c>
      <c r="AX168" s="12" t="s">
        <v>72</v>
      </c>
      <c r="AY168" s="143" t="s">
        <v>158</v>
      </c>
    </row>
    <row r="169" spans="2:65" s="13" customFormat="1">
      <c r="B169" s="147"/>
      <c r="D169" s="142" t="s">
        <v>167</v>
      </c>
      <c r="E169" s="148" t="s">
        <v>1</v>
      </c>
      <c r="F169" s="149" t="s">
        <v>196</v>
      </c>
      <c r="H169" s="150">
        <v>7.4379999999999997</v>
      </c>
      <c r="L169" s="147"/>
      <c r="M169" s="151"/>
      <c r="T169" s="152"/>
      <c r="AT169" s="148" t="s">
        <v>167</v>
      </c>
      <c r="AU169" s="148" t="s">
        <v>82</v>
      </c>
      <c r="AV169" s="13" t="s">
        <v>82</v>
      </c>
      <c r="AW169" s="13" t="s">
        <v>28</v>
      </c>
      <c r="AX169" s="13" t="s">
        <v>72</v>
      </c>
      <c r="AY169" s="148" t="s">
        <v>158</v>
      </c>
    </row>
    <row r="170" spans="2:65" s="12" customFormat="1">
      <c r="B170" s="141"/>
      <c r="D170" s="142" t="s">
        <v>167</v>
      </c>
      <c r="E170" s="143" t="s">
        <v>1</v>
      </c>
      <c r="F170" s="144" t="s">
        <v>197</v>
      </c>
      <c r="H170" s="143" t="s">
        <v>1</v>
      </c>
      <c r="L170" s="141"/>
      <c r="M170" s="145"/>
      <c r="T170" s="146"/>
      <c r="AT170" s="143" t="s">
        <v>167</v>
      </c>
      <c r="AU170" s="143" t="s">
        <v>82</v>
      </c>
      <c r="AV170" s="12" t="s">
        <v>80</v>
      </c>
      <c r="AW170" s="12" t="s">
        <v>28</v>
      </c>
      <c r="AX170" s="12" t="s">
        <v>72</v>
      </c>
      <c r="AY170" s="143" t="s">
        <v>158</v>
      </c>
    </row>
    <row r="171" spans="2:65" s="13" customFormat="1">
      <c r="B171" s="147"/>
      <c r="D171" s="142" t="s">
        <v>167</v>
      </c>
      <c r="E171" s="148" t="s">
        <v>1</v>
      </c>
      <c r="F171" s="149" t="s">
        <v>198</v>
      </c>
      <c r="H171" s="150">
        <v>-0.72599999999999998</v>
      </c>
      <c r="L171" s="147"/>
      <c r="M171" s="151"/>
      <c r="T171" s="152"/>
      <c r="AT171" s="148" t="s">
        <v>167</v>
      </c>
      <c r="AU171" s="148" t="s">
        <v>82</v>
      </c>
      <c r="AV171" s="13" t="s">
        <v>82</v>
      </c>
      <c r="AW171" s="13" t="s">
        <v>28</v>
      </c>
      <c r="AX171" s="13" t="s">
        <v>72</v>
      </c>
      <c r="AY171" s="148" t="s">
        <v>158</v>
      </c>
    </row>
    <row r="172" spans="2:65" s="13" customFormat="1">
      <c r="B172" s="147"/>
      <c r="D172" s="142" t="s">
        <v>167</v>
      </c>
      <c r="E172" s="148" t="s">
        <v>1</v>
      </c>
      <c r="F172" s="149" t="s">
        <v>199</v>
      </c>
      <c r="H172" s="150">
        <v>-1.264</v>
      </c>
      <c r="L172" s="147"/>
      <c r="M172" s="151"/>
      <c r="T172" s="152"/>
      <c r="AT172" s="148" t="s">
        <v>167</v>
      </c>
      <c r="AU172" s="148" t="s">
        <v>82</v>
      </c>
      <c r="AV172" s="13" t="s">
        <v>82</v>
      </c>
      <c r="AW172" s="13" t="s">
        <v>28</v>
      </c>
      <c r="AX172" s="13" t="s">
        <v>72</v>
      </c>
      <c r="AY172" s="148" t="s">
        <v>158</v>
      </c>
    </row>
    <row r="173" spans="2:65" s="14" customFormat="1">
      <c r="B173" s="153"/>
      <c r="D173" s="142" t="s">
        <v>167</v>
      </c>
      <c r="E173" s="154" t="s">
        <v>1</v>
      </c>
      <c r="F173" s="155" t="s">
        <v>200</v>
      </c>
      <c r="H173" s="156">
        <v>5.4480000000000004</v>
      </c>
      <c r="L173" s="153"/>
      <c r="M173" s="157"/>
      <c r="T173" s="158"/>
      <c r="AT173" s="154" t="s">
        <v>167</v>
      </c>
      <c r="AU173" s="154" t="s">
        <v>82</v>
      </c>
      <c r="AV173" s="14" t="s">
        <v>165</v>
      </c>
      <c r="AW173" s="14" t="s">
        <v>28</v>
      </c>
      <c r="AX173" s="14" t="s">
        <v>80</v>
      </c>
      <c r="AY173" s="154" t="s">
        <v>158</v>
      </c>
    </row>
    <row r="174" spans="2:65" s="11" customFormat="1" ht="22.9" customHeight="1">
      <c r="B174" s="117"/>
      <c r="D174" s="118" t="s">
        <v>71</v>
      </c>
      <c r="E174" s="126" t="s">
        <v>201</v>
      </c>
      <c r="F174" s="126" t="s">
        <v>202</v>
      </c>
      <c r="J174" s="127">
        <f>BK174</f>
        <v>0</v>
      </c>
      <c r="L174" s="117"/>
      <c r="M174" s="121"/>
      <c r="P174" s="122">
        <f>SUM(P175:P185)</f>
        <v>32.008307000000002</v>
      </c>
      <c r="R174" s="122">
        <f>SUM(R175:R185)</f>
        <v>0</v>
      </c>
      <c r="T174" s="123">
        <f>SUM(T175:T185)</f>
        <v>20.89161</v>
      </c>
      <c r="AR174" s="118" t="s">
        <v>80</v>
      </c>
      <c r="AT174" s="124" t="s">
        <v>71</v>
      </c>
      <c r="AU174" s="124" t="s">
        <v>80</v>
      </c>
      <c r="AY174" s="118" t="s">
        <v>158</v>
      </c>
      <c r="BK174" s="125">
        <f>SUM(BK175:BK185)</f>
        <v>0</v>
      </c>
    </row>
    <row r="175" spans="2:65" s="1" customFormat="1" ht="24.2" customHeight="1">
      <c r="B175" s="128"/>
      <c r="C175" s="129" t="s">
        <v>203</v>
      </c>
      <c r="D175" s="129" t="s">
        <v>160</v>
      </c>
      <c r="E175" s="130" t="s">
        <v>204</v>
      </c>
      <c r="F175" s="131" t="s">
        <v>205</v>
      </c>
      <c r="G175" s="132" t="s">
        <v>206</v>
      </c>
      <c r="H175" s="133">
        <v>1</v>
      </c>
      <c r="I175" s="184"/>
      <c r="J175" s="134">
        <f>ROUND(I175*H175,2)</f>
        <v>0</v>
      </c>
      <c r="K175" s="131" t="s">
        <v>1</v>
      </c>
      <c r="L175" s="29"/>
      <c r="M175" s="135" t="s">
        <v>1</v>
      </c>
      <c r="N175" s="136" t="s">
        <v>37</v>
      </c>
      <c r="O175" s="137">
        <v>0</v>
      </c>
      <c r="P175" s="137">
        <f>O175*H175</f>
        <v>0</v>
      </c>
      <c r="Q175" s="137">
        <v>0</v>
      </c>
      <c r="R175" s="137">
        <f>Q175*H175</f>
        <v>0</v>
      </c>
      <c r="S175" s="137">
        <v>0</v>
      </c>
      <c r="T175" s="138">
        <f>S175*H175</f>
        <v>0</v>
      </c>
      <c r="AR175" s="139" t="s">
        <v>165</v>
      </c>
      <c r="AT175" s="139" t="s">
        <v>160</v>
      </c>
      <c r="AU175" s="139" t="s">
        <v>82</v>
      </c>
      <c r="AY175" s="17" t="s">
        <v>158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7" t="s">
        <v>80</v>
      </c>
      <c r="BK175" s="140">
        <f>ROUND(I175*H175,2)</f>
        <v>0</v>
      </c>
      <c r="BL175" s="17" t="s">
        <v>165</v>
      </c>
      <c r="BM175" s="139" t="s">
        <v>207</v>
      </c>
    </row>
    <row r="176" spans="2:65" s="13" customFormat="1">
      <c r="B176" s="147"/>
      <c r="D176" s="142" t="s">
        <v>167</v>
      </c>
      <c r="E176" s="148" t="s">
        <v>1</v>
      </c>
      <c r="F176" s="149" t="s">
        <v>208</v>
      </c>
      <c r="H176" s="150">
        <v>1</v>
      </c>
      <c r="L176" s="147"/>
      <c r="M176" s="151"/>
      <c r="T176" s="152"/>
      <c r="AT176" s="148" t="s">
        <v>167</v>
      </c>
      <c r="AU176" s="148" t="s">
        <v>82</v>
      </c>
      <c r="AV176" s="13" t="s">
        <v>82</v>
      </c>
      <c r="AW176" s="13" t="s">
        <v>28</v>
      </c>
      <c r="AX176" s="13" t="s">
        <v>80</v>
      </c>
      <c r="AY176" s="148" t="s">
        <v>158</v>
      </c>
    </row>
    <row r="177" spans="2:65" s="1" customFormat="1" ht="37.9" customHeight="1">
      <c r="B177" s="128"/>
      <c r="C177" s="129" t="s">
        <v>209</v>
      </c>
      <c r="D177" s="129" t="s">
        <v>160</v>
      </c>
      <c r="E177" s="130" t="s">
        <v>210</v>
      </c>
      <c r="F177" s="131" t="s">
        <v>211</v>
      </c>
      <c r="G177" s="132" t="s">
        <v>212</v>
      </c>
      <c r="H177" s="133">
        <v>115</v>
      </c>
      <c r="I177" s="184"/>
      <c r="J177" s="134">
        <f>ROUND(I177*H177,2)</f>
        <v>0</v>
      </c>
      <c r="K177" s="131" t="s">
        <v>1</v>
      </c>
      <c r="L177" s="29"/>
      <c r="M177" s="135" t="s">
        <v>1</v>
      </c>
      <c r="N177" s="136" t="s">
        <v>37</v>
      </c>
      <c r="O177" s="137">
        <v>3.2000000000000001E-2</v>
      </c>
      <c r="P177" s="137">
        <f>O177*H177</f>
        <v>3.68</v>
      </c>
      <c r="Q177" s="137">
        <v>0</v>
      </c>
      <c r="R177" s="137">
        <f>Q177*H177</f>
        <v>0</v>
      </c>
      <c r="S177" s="137">
        <v>0.125</v>
      </c>
      <c r="T177" s="138">
        <f>S177*H177</f>
        <v>14.375</v>
      </c>
      <c r="AR177" s="139" t="s">
        <v>165</v>
      </c>
      <c r="AT177" s="139" t="s">
        <v>160</v>
      </c>
      <c r="AU177" s="139" t="s">
        <v>82</v>
      </c>
      <c r="AY177" s="17" t="s">
        <v>158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7" t="s">
        <v>80</v>
      </c>
      <c r="BK177" s="140">
        <f>ROUND(I177*H177,2)</f>
        <v>0</v>
      </c>
      <c r="BL177" s="17" t="s">
        <v>165</v>
      </c>
      <c r="BM177" s="139" t="s">
        <v>213</v>
      </c>
    </row>
    <row r="178" spans="2:65" s="13" customFormat="1">
      <c r="B178" s="147"/>
      <c r="D178" s="142" t="s">
        <v>167</v>
      </c>
      <c r="E178" s="148" t="s">
        <v>1</v>
      </c>
      <c r="F178" s="149" t="s">
        <v>208</v>
      </c>
      <c r="H178" s="150">
        <v>1</v>
      </c>
      <c r="L178" s="147"/>
      <c r="M178" s="151"/>
      <c r="T178" s="152"/>
      <c r="AT178" s="148" t="s">
        <v>167</v>
      </c>
      <c r="AU178" s="148" t="s">
        <v>82</v>
      </c>
      <c r="AV178" s="13" t="s">
        <v>82</v>
      </c>
      <c r="AW178" s="13" t="s">
        <v>28</v>
      </c>
      <c r="AX178" s="13" t="s">
        <v>72</v>
      </c>
      <c r="AY178" s="148" t="s">
        <v>158</v>
      </c>
    </row>
    <row r="179" spans="2:65" s="13" customFormat="1">
      <c r="B179" s="147"/>
      <c r="D179" s="142" t="s">
        <v>167</v>
      </c>
      <c r="E179" s="148" t="s">
        <v>1</v>
      </c>
      <c r="F179" s="149" t="s">
        <v>214</v>
      </c>
      <c r="H179" s="150">
        <v>115</v>
      </c>
      <c r="L179" s="147"/>
      <c r="M179" s="151"/>
      <c r="T179" s="152"/>
      <c r="AT179" s="148" t="s">
        <v>167</v>
      </c>
      <c r="AU179" s="148" t="s">
        <v>82</v>
      </c>
      <c r="AV179" s="13" t="s">
        <v>82</v>
      </c>
      <c r="AW179" s="13" t="s">
        <v>28</v>
      </c>
      <c r="AX179" s="13" t="s">
        <v>80</v>
      </c>
      <c r="AY179" s="148" t="s">
        <v>158</v>
      </c>
    </row>
    <row r="180" spans="2:65" s="1" customFormat="1" ht="24.2" customHeight="1">
      <c r="B180" s="128"/>
      <c r="C180" s="129" t="s">
        <v>215</v>
      </c>
      <c r="D180" s="129" t="s">
        <v>160</v>
      </c>
      <c r="E180" s="130" t="s">
        <v>216</v>
      </c>
      <c r="F180" s="131" t="s">
        <v>217</v>
      </c>
      <c r="G180" s="132" t="s">
        <v>212</v>
      </c>
      <c r="H180" s="133">
        <v>38.332999999999998</v>
      </c>
      <c r="I180" s="184"/>
      <c r="J180" s="134">
        <f>ROUND(I180*H180,2)</f>
        <v>0</v>
      </c>
      <c r="K180" s="131" t="s">
        <v>164</v>
      </c>
      <c r="L180" s="29"/>
      <c r="M180" s="135" t="s">
        <v>1</v>
      </c>
      <c r="N180" s="136" t="s">
        <v>37</v>
      </c>
      <c r="O180" s="137">
        <v>7.9000000000000001E-2</v>
      </c>
      <c r="P180" s="137">
        <f>O180*H180</f>
        <v>3.0283069999999999</v>
      </c>
      <c r="Q180" s="137">
        <v>0</v>
      </c>
      <c r="R180" s="137">
        <f>Q180*H180</f>
        <v>0</v>
      </c>
      <c r="S180" s="137">
        <v>0.17</v>
      </c>
      <c r="T180" s="138">
        <f>S180*H180</f>
        <v>6.51661</v>
      </c>
      <c r="AR180" s="139" t="s">
        <v>165</v>
      </c>
      <c r="AT180" s="139" t="s">
        <v>160</v>
      </c>
      <c r="AU180" s="139" t="s">
        <v>82</v>
      </c>
      <c r="AY180" s="17" t="s">
        <v>158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7" t="s">
        <v>80</v>
      </c>
      <c r="BK180" s="140">
        <f>ROUND(I180*H180,2)</f>
        <v>0</v>
      </c>
      <c r="BL180" s="17" t="s">
        <v>165</v>
      </c>
      <c r="BM180" s="139" t="s">
        <v>218</v>
      </c>
    </row>
    <row r="181" spans="2:65" s="12" customFormat="1">
      <c r="B181" s="141"/>
      <c r="D181" s="142" t="s">
        <v>167</v>
      </c>
      <c r="E181" s="143" t="s">
        <v>1</v>
      </c>
      <c r="F181" s="144" t="s">
        <v>219</v>
      </c>
      <c r="H181" s="143" t="s">
        <v>1</v>
      </c>
      <c r="L181" s="141"/>
      <c r="M181" s="145"/>
      <c r="T181" s="146"/>
      <c r="AT181" s="143" t="s">
        <v>167</v>
      </c>
      <c r="AU181" s="143" t="s">
        <v>82</v>
      </c>
      <c r="AV181" s="12" t="s">
        <v>80</v>
      </c>
      <c r="AW181" s="12" t="s">
        <v>28</v>
      </c>
      <c r="AX181" s="12" t="s">
        <v>72</v>
      </c>
      <c r="AY181" s="143" t="s">
        <v>158</v>
      </c>
    </row>
    <row r="182" spans="2:65" s="13" customFormat="1">
      <c r="B182" s="147"/>
      <c r="D182" s="142" t="s">
        <v>167</v>
      </c>
      <c r="E182" s="148" t="s">
        <v>1</v>
      </c>
      <c r="F182" s="149" t="s">
        <v>220</v>
      </c>
      <c r="H182" s="150">
        <v>38.332999999999998</v>
      </c>
      <c r="L182" s="147"/>
      <c r="M182" s="151"/>
      <c r="T182" s="152"/>
      <c r="AT182" s="148" t="s">
        <v>167</v>
      </c>
      <c r="AU182" s="148" t="s">
        <v>82</v>
      </c>
      <c r="AV182" s="13" t="s">
        <v>82</v>
      </c>
      <c r="AW182" s="13" t="s">
        <v>28</v>
      </c>
      <c r="AX182" s="13" t="s">
        <v>80</v>
      </c>
      <c r="AY182" s="148" t="s">
        <v>158</v>
      </c>
    </row>
    <row r="183" spans="2:65" s="1" customFormat="1" ht="24.2" customHeight="1">
      <c r="B183" s="128"/>
      <c r="C183" s="129" t="s">
        <v>221</v>
      </c>
      <c r="D183" s="129" t="s">
        <v>160</v>
      </c>
      <c r="E183" s="130" t="s">
        <v>222</v>
      </c>
      <c r="F183" s="131" t="s">
        <v>223</v>
      </c>
      <c r="G183" s="132" t="s">
        <v>212</v>
      </c>
      <c r="H183" s="133">
        <v>115</v>
      </c>
      <c r="I183" s="184"/>
      <c r="J183" s="134">
        <f>ROUND(I183*H183,2)</f>
        <v>0</v>
      </c>
      <c r="K183" s="131" t="s">
        <v>164</v>
      </c>
      <c r="L183" s="29"/>
      <c r="M183" s="135" t="s">
        <v>1</v>
      </c>
      <c r="N183" s="136" t="s">
        <v>37</v>
      </c>
      <c r="O183" s="137">
        <v>0.22</v>
      </c>
      <c r="P183" s="137">
        <f>O183*H183</f>
        <v>25.3</v>
      </c>
      <c r="Q183" s="137">
        <v>0</v>
      </c>
      <c r="R183" s="137">
        <f>Q183*H183</f>
        <v>0</v>
      </c>
      <c r="S183" s="137">
        <v>0</v>
      </c>
      <c r="T183" s="138">
        <f>S183*H183</f>
        <v>0</v>
      </c>
      <c r="AR183" s="139" t="s">
        <v>165</v>
      </c>
      <c r="AT183" s="139" t="s">
        <v>160</v>
      </c>
      <c r="AU183" s="139" t="s">
        <v>82</v>
      </c>
      <c r="AY183" s="17" t="s">
        <v>158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7" t="s">
        <v>80</v>
      </c>
      <c r="BK183" s="140">
        <f>ROUND(I183*H183,2)</f>
        <v>0</v>
      </c>
      <c r="BL183" s="17" t="s">
        <v>165</v>
      </c>
      <c r="BM183" s="139" t="s">
        <v>224</v>
      </c>
    </row>
    <row r="184" spans="2:65" s="12" customFormat="1">
      <c r="B184" s="141"/>
      <c r="D184" s="142" t="s">
        <v>167</v>
      </c>
      <c r="E184" s="143" t="s">
        <v>1</v>
      </c>
      <c r="F184" s="144" t="s">
        <v>225</v>
      </c>
      <c r="H184" s="143" t="s">
        <v>1</v>
      </c>
      <c r="L184" s="141"/>
      <c r="M184" s="145"/>
      <c r="T184" s="146"/>
      <c r="AT184" s="143" t="s">
        <v>167</v>
      </c>
      <c r="AU184" s="143" t="s">
        <v>82</v>
      </c>
      <c r="AV184" s="12" t="s">
        <v>80</v>
      </c>
      <c r="AW184" s="12" t="s">
        <v>28</v>
      </c>
      <c r="AX184" s="12" t="s">
        <v>72</v>
      </c>
      <c r="AY184" s="143" t="s">
        <v>158</v>
      </c>
    </row>
    <row r="185" spans="2:65" s="13" customFormat="1">
      <c r="B185" s="147"/>
      <c r="D185" s="142" t="s">
        <v>167</v>
      </c>
      <c r="E185" s="148" t="s">
        <v>1</v>
      </c>
      <c r="F185" s="149" t="s">
        <v>214</v>
      </c>
      <c r="H185" s="150">
        <v>115</v>
      </c>
      <c r="L185" s="147"/>
      <c r="M185" s="151"/>
      <c r="T185" s="152"/>
      <c r="AT185" s="148" t="s">
        <v>167</v>
      </c>
      <c r="AU185" s="148" t="s">
        <v>82</v>
      </c>
      <c r="AV185" s="13" t="s">
        <v>82</v>
      </c>
      <c r="AW185" s="13" t="s">
        <v>28</v>
      </c>
      <c r="AX185" s="13" t="s">
        <v>80</v>
      </c>
      <c r="AY185" s="148" t="s">
        <v>158</v>
      </c>
    </row>
    <row r="186" spans="2:65" s="11" customFormat="1" ht="22.9" customHeight="1">
      <c r="B186" s="117"/>
      <c r="D186" s="118" t="s">
        <v>71</v>
      </c>
      <c r="E186" s="126" t="s">
        <v>82</v>
      </c>
      <c r="F186" s="126" t="s">
        <v>226</v>
      </c>
      <c r="J186" s="127">
        <f>BK186</f>
        <v>0</v>
      </c>
      <c r="L186" s="117"/>
      <c r="M186" s="121"/>
      <c r="P186" s="122">
        <f>SUM(P187:P189)</f>
        <v>0</v>
      </c>
      <c r="R186" s="122">
        <f>SUM(R187:R189)</f>
        <v>0.83599999999999997</v>
      </c>
      <c r="T186" s="123">
        <f>SUM(T187:T189)</f>
        <v>0</v>
      </c>
      <c r="AR186" s="118" t="s">
        <v>80</v>
      </c>
      <c r="AT186" s="124" t="s">
        <v>71</v>
      </c>
      <c r="AU186" s="124" t="s">
        <v>80</v>
      </c>
      <c r="AY186" s="118" t="s">
        <v>158</v>
      </c>
      <c r="BK186" s="125">
        <f>SUM(BK187:BK189)</f>
        <v>0</v>
      </c>
    </row>
    <row r="187" spans="2:65" s="1" customFormat="1" ht="71.25" customHeight="1">
      <c r="B187" s="128"/>
      <c r="C187" s="129" t="s">
        <v>201</v>
      </c>
      <c r="D187" s="129" t="s">
        <v>160</v>
      </c>
      <c r="E187" s="130" t="s">
        <v>227</v>
      </c>
      <c r="F187" s="131" t="s">
        <v>4732</v>
      </c>
      <c r="G187" s="132" t="s">
        <v>228</v>
      </c>
      <c r="H187" s="133">
        <v>1</v>
      </c>
      <c r="I187" s="184"/>
      <c r="J187" s="134">
        <f>ROUND(I187*H187,2)</f>
        <v>0</v>
      </c>
      <c r="K187" s="131" t="s">
        <v>1</v>
      </c>
      <c r="L187" s="29"/>
      <c r="M187" s="135" t="s">
        <v>1</v>
      </c>
      <c r="N187" s="136" t="s">
        <v>37</v>
      </c>
      <c r="O187" s="137">
        <v>0</v>
      </c>
      <c r="P187" s="137">
        <f>O187*H187</f>
        <v>0</v>
      </c>
      <c r="Q187" s="137">
        <v>0.83599999999999997</v>
      </c>
      <c r="R187" s="137">
        <f>Q187*H187</f>
        <v>0.83599999999999997</v>
      </c>
      <c r="S187" s="137">
        <v>0</v>
      </c>
      <c r="T187" s="138">
        <f>S187*H187</f>
        <v>0</v>
      </c>
      <c r="AR187" s="139" t="s">
        <v>165</v>
      </c>
      <c r="AT187" s="139" t="s">
        <v>160</v>
      </c>
      <c r="AU187" s="139" t="s">
        <v>82</v>
      </c>
      <c r="AY187" s="17" t="s">
        <v>158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7" t="s">
        <v>80</v>
      </c>
      <c r="BK187" s="140">
        <f>ROUND(I187*H187,2)</f>
        <v>0</v>
      </c>
      <c r="BL187" s="17" t="s">
        <v>165</v>
      </c>
      <c r="BM187" s="139" t="s">
        <v>229</v>
      </c>
    </row>
    <row r="188" spans="2:65" s="12" customFormat="1" ht="22.5">
      <c r="B188" s="141"/>
      <c r="D188" s="142" t="s">
        <v>167</v>
      </c>
      <c r="E188" s="143" t="s">
        <v>1</v>
      </c>
      <c r="F188" s="144" t="s">
        <v>230</v>
      </c>
      <c r="H188" s="143" t="s">
        <v>1</v>
      </c>
      <c r="L188" s="141"/>
      <c r="M188" s="145"/>
      <c r="T188" s="146"/>
      <c r="AT188" s="143" t="s">
        <v>167</v>
      </c>
      <c r="AU188" s="143" t="s">
        <v>82</v>
      </c>
      <c r="AV188" s="12" t="s">
        <v>80</v>
      </c>
      <c r="AW188" s="12" t="s">
        <v>28</v>
      </c>
      <c r="AX188" s="12" t="s">
        <v>72</v>
      </c>
      <c r="AY188" s="143" t="s">
        <v>158</v>
      </c>
    </row>
    <row r="189" spans="2:65" s="13" customFormat="1">
      <c r="B189" s="147"/>
      <c r="D189" s="142" t="s">
        <v>167</v>
      </c>
      <c r="E189" s="148" t="s">
        <v>1</v>
      </c>
      <c r="F189" s="149" t="s">
        <v>231</v>
      </c>
      <c r="H189" s="150">
        <v>1</v>
      </c>
      <c r="L189" s="147"/>
      <c r="M189" s="151"/>
      <c r="T189" s="152"/>
      <c r="AT189" s="148" t="s">
        <v>167</v>
      </c>
      <c r="AU189" s="148" t="s">
        <v>82</v>
      </c>
      <c r="AV189" s="13" t="s">
        <v>82</v>
      </c>
      <c r="AW189" s="13" t="s">
        <v>28</v>
      </c>
      <c r="AX189" s="13" t="s">
        <v>80</v>
      </c>
      <c r="AY189" s="148" t="s">
        <v>158</v>
      </c>
    </row>
    <row r="190" spans="2:65" s="11" customFormat="1" ht="22.9" customHeight="1">
      <c r="B190" s="117"/>
      <c r="D190" s="118" t="s">
        <v>71</v>
      </c>
      <c r="E190" s="126" t="s">
        <v>232</v>
      </c>
      <c r="F190" s="126" t="s">
        <v>233</v>
      </c>
      <c r="J190" s="127">
        <f>BK190</f>
        <v>0</v>
      </c>
      <c r="L190" s="117"/>
      <c r="M190" s="121"/>
      <c r="P190" s="122">
        <f>SUM(P191:P208)</f>
        <v>239.70240000000001</v>
      </c>
      <c r="R190" s="122">
        <f>SUM(R191:R208)</f>
        <v>39.412146</v>
      </c>
      <c r="T190" s="123">
        <f>SUM(T191:T208)</f>
        <v>0</v>
      </c>
      <c r="AR190" s="118" t="s">
        <v>80</v>
      </c>
      <c r="AT190" s="124" t="s">
        <v>71</v>
      </c>
      <c r="AU190" s="124" t="s">
        <v>80</v>
      </c>
      <c r="AY190" s="118" t="s">
        <v>158</v>
      </c>
      <c r="BK190" s="125">
        <f>SUM(BK191:BK208)</f>
        <v>0</v>
      </c>
    </row>
    <row r="191" spans="2:65" s="1" customFormat="1" ht="24.2" customHeight="1">
      <c r="B191" s="128"/>
      <c r="C191" s="129" t="s">
        <v>234</v>
      </c>
      <c r="D191" s="129" t="s">
        <v>160</v>
      </c>
      <c r="E191" s="130" t="s">
        <v>235</v>
      </c>
      <c r="F191" s="131" t="s">
        <v>236</v>
      </c>
      <c r="G191" s="132" t="s">
        <v>237</v>
      </c>
      <c r="H191" s="133">
        <v>22.2</v>
      </c>
      <c r="I191" s="184"/>
      <c r="J191" s="134">
        <f>ROUND(I191*H191,2)</f>
        <v>0</v>
      </c>
      <c r="K191" s="131" t="s">
        <v>164</v>
      </c>
      <c r="L191" s="29"/>
      <c r="M191" s="135" t="s">
        <v>1</v>
      </c>
      <c r="N191" s="136" t="s">
        <v>37</v>
      </c>
      <c r="O191" s="137">
        <v>5.3520000000000003</v>
      </c>
      <c r="P191" s="137">
        <f>O191*H191</f>
        <v>118.81440000000001</v>
      </c>
      <c r="Q191" s="137">
        <v>1.23E-3</v>
      </c>
      <c r="R191" s="137">
        <f>Q191*H191</f>
        <v>2.7305999999999997E-2</v>
      </c>
      <c r="S191" s="137">
        <v>0</v>
      </c>
      <c r="T191" s="138">
        <f>S191*H191</f>
        <v>0</v>
      </c>
      <c r="AR191" s="139" t="s">
        <v>165</v>
      </c>
      <c r="AT191" s="139" t="s">
        <v>160</v>
      </c>
      <c r="AU191" s="139" t="s">
        <v>82</v>
      </c>
      <c r="AY191" s="17" t="s">
        <v>158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7" t="s">
        <v>80</v>
      </c>
      <c r="BK191" s="140">
        <f>ROUND(I191*H191,2)</f>
        <v>0</v>
      </c>
      <c r="BL191" s="17" t="s">
        <v>165</v>
      </c>
      <c r="BM191" s="139" t="s">
        <v>238</v>
      </c>
    </row>
    <row r="192" spans="2:65" s="12" customFormat="1">
      <c r="B192" s="141"/>
      <c r="D192" s="142" t="s">
        <v>167</v>
      </c>
      <c r="E192" s="143" t="s">
        <v>1</v>
      </c>
      <c r="F192" s="144" t="s">
        <v>239</v>
      </c>
      <c r="H192" s="143" t="s">
        <v>1</v>
      </c>
      <c r="L192" s="141"/>
      <c r="M192" s="145"/>
      <c r="T192" s="146"/>
      <c r="AT192" s="143" t="s">
        <v>167</v>
      </c>
      <c r="AU192" s="143" t="s">
        <v>82</v>
      </c>
      <c r="AV192" s="12" t="s">
        <v>80</v>
      </c>
      <c r="AW192" s="12" t="s">
        <v>28</v>
      </c>
      <c r="AX192" s="12" t="s">
        <v>72</v>
      </c>
      <c r="AY192" s="143" t="s">
        <v>158</v>
      </c>
    </row>
    <row r="193" spans="2:65" s="13" customFormat="1">
      <c r="B193" s="147"/>
      <c r="D193" s="142" t="s">
        <v>167</v>
      </c>
      <c r="E193" s="148" t="s">
        <v>1</v>
      </c>
      <c r="F193" s="149" t="s">
        <v>240</v>
      </c>
      <c r="H193" s="150">
        <v>22.2</v>
      </c>
      <c r="L193" s="147"/>
      <c r="M193" s="151"/>
      <c r="T193" s="152"/>
      <c r="AT193" s="148" t="s">
        <v>167</v>
      </c>
      <c r="AU193" s="148" t="s">
        <v>82</v>
      </c>
      <c r="AV193" s="13" t="s">
        <v>82</v>
      </c>
      <c r="AW193" s="13" t="s">
        <v>28</v>
      </c>
      <c r="AX193" s="13" t="s">
        <v>80</v>
      </c>
      <c r="AY193" s="148" t="s">
        <v>158</v>
      </c>
    </row>
    <row r="194" spans="2:65" s="1" customFormat="1" ht="49.15" customHeight="1">
      <c r="B194" s="128"/>
      <c r="C194" s="159" t="s">
        <v>241</v>
      </c>
      <c r="D194" s="159" t="s">
        <v>242</v>
      </c>
      <c r="E194" s="160" t="s">
        <v>243</v>
      </c>
      <c r="F194" s="161" t="s">
        <v>244</v>
      </c>
      <c r="G194" s="162" t="s">
        <v>237</v>
      </c>
      <c r="H194" s="163">
        <v>22.2</v>
      </c>
      <c r="I194" s="188"/>
      <c r="J194" s="164">
        <f>ROUND(I194*H194,2)</f>
        <v>0</v>
      </c>
      <c r="K194" s="161" t="s">
        <v>1</v>
      </c>
      <c r="L194" s="165"/>
      <c r="M194" s="166" t="s">
        <v>1</v>
      </c>
      <c r="N194" s="167" t="s">
        <v>37</v>
      </c>
      <c r="O194" s="137">
        <v>0</v>
      </c>
      <c r="P194" s="137">
        <f>O194*H194</f>
        <v>0</v>
      </c>
      <c r="Q194" s="137">
        <v>0.8</v>
      </c>
      <c r="R194" s="137">
        <f>Q194*H194</f>
        <v>17.760000000000002</v>
      </c>
      <c r="S194" s="137">
        <v>0</v>
      </c>
      <c r="T194" s="138">
        <f>S194*H194</f>
        <v>0</v>
      </c>
      <c r="AR194" s="139" t="s">
        <v>209</v>
      </c>
      <c r="AT194" s="139" t="s">
        <v>242</v>
      </c>
      <c r="AU194" s="139" t="s">
        <v>82</v>
      </c>
      <c r="AY194" s="17" t="s">
        <v>158</v>
      </c>
      <c r="BE194" s="140">
        <f>IF(N194="základní",J194,0)</f>
        <v>0</v>
      </c>
      <c r="BF194" s="140">
        <f>IF(N194="snížená",J194,0)</f>
        <v>0</v>
      </c>
      <c r="BG194" s="140">
        <f>IF(N194="zákl. přenesená",J194,0)</f>
        <v>0</v>
      </c>
      <c r="BH194" s="140">
        <f>IF(N194="sníž. přenesená",J194,0)</f>
        <v>0</v>
      </c>
      <c r="BI194" s="140">
        <f>IF(N194="nulová",J194,0)</f>
        <v>0</v>
      </c>
      <c r="BJ194" s="17" t="s">
        <v>80</v>
      </c>
      <c r="BK194" s="140">
        <f>ROUND(I194*H194,2)</f>
        <v>0</v>
      </c>
      <c r="BL194" s="17" t="s">
        <v>165</v>
      </c>
      <c r="BM194" s="139" t="s">
        <v>245</v>
      </c>
    </row>
    <row r="195" spans="2:65" s="1" customFormat="1" ht="24.2" customHeight="1">
      <c r="B195" s="128"/>
      <c r="C195" s="129" t="s">
        <v>246</v>
      </c>
      <c r="D195" s="129" t="s">
        <v>160</v>
      </c>
      <c r="E195" s="130" t="s">
        <v>247</v>
      </c>
      <c r="F195" s="131" t="s">
        <v>248</v>
      </c>
      <c r="G195" s="132" t="s">
        <v>237</v>
      </c>
      <c r="H195" s="133">
        <v>18</v>
      </c>
      <c r="I195" s="184"/>
      <c r="J195" s="134">
        <f>ROUND(I195*H195,2)</f>
        <v>0</v>
      </c>
      <c r="K195" s="131" t="s">
        <v>164</v>
      </c>
      <c r="L195" s="29"/>
      <c r="M195" s="135" t="s">
        <v>1</v>
      </c>
      <c r="N195" s="136" t="s">
        <v>37</v>
      </c>
      <c r="O195" s="137">
        <v>6.7160000000000002</v>
      </c>
      <c r="P195" s="137">
        <f>O195*H195</f>
        <v>120.88800000000001</v>
      </c>
      <c r="Q195" s="137">
        <v>1.3799999999999999E-3</v>
      </c>
      <c r="R195" s="137">
        <f>Q195*H195</f>
        <v>2.4839999999999997E-2</v>
      </c>
      <c r="S195" s="137">
        <v>0</v>
      </c>
      <c r="T195" s="138">
        <f>S195*H195</f>
        <v>0</v>
      </c>
      <c r="AR195" s="139" t="s">
        <v>165</v>
      </c>
      <c r="AT195" s="139" t="s">
        <v>160</v>
      </c>
      <c r="AU195" s="139" t="s">
        <v>82</v>
      </c>
      <c r="AY195" s="17" t="s">
        <v>158</v>
      </c>
      <c r="BE195" s="140">
        <f>IF(N195="základní",J195,0)</f>
        <v>0</v>
      </c>
      <c r="BF195" s="140">
        <f>IF(N195="snížená",J195,0)</f>
        <v>0</v>
      </c>
      <c r="BG195" s="140">
        <f>IF(N195="zákl. přenesená",J195,0)</f>
        <v>0</v>
      </c>
      <c r="BH195" s="140">
        <f>IF(N195="sníž. přenesená",J195,0)</f>
        <v>0</v>
      </c>
      <c r="BI195" s="140">
        <f>IF(N195="nulová",J195,0)</f>
        <v>0</v>
      </c>
      <c r="BJ195" s="17" t="s">
        <v>80</v>
      </c>
      <c r="BK195" s="140">
        <f>ROUND(I195*H195,2)</f>
        <v>0</v>
      </c>
      <c r="BL195" s="17" t="s">
        <v>165</v>
      </c>
      <c r="BM195" s="139" t="s">
        <v>249</v>
      </c>
    </row>
    <row r="196" spans="2:65" s="12" customFormat="1">
      <c r="B196" s="141"/>
      <c r="D196" s="142" t="s">
        <v>167</v>
      </c>
      <c r="E196" s="143" t="s">
        <v>1</v>
      </c>
      <c r="F196" s="144" t="s">
        <v>250</v>
      </c>
      <c r="H196" s="143" t="s">
        <v>1</v>
      </c>
      <c r="L196" s="141"/>
      <c r="M196" s="145"/>
      <c r="T196" s="146"/>
      <c r="AT196" s="143" t="s">
        <v>167</v>
      </c>
      <c r="AU196" s="143" t="s">
        <v>82</v>
      </c>
      <c r="AV196" s="12" t="s">
        <v>80</v>
      </c>
      <c r="AW196" s="12" t="s">
        <v>28</v>
      </c>
      <c r="AX196" s="12" t="s">
        <v>72</v>
      </c>
      <c r="AY196" s="143" t="s">
        <v>158</v>
      </c>
    </row>
    <row r="197" spans="2:65" s="13" customFormat="1">
      <c r="B197" s="147"/>
      <c r="D197" s="142" t="s">
        <v>167</v>
      </c>
      <c r="E197" s="148" t="s">
        <v>1</v>
      </c>
      <c r="F197" s="149" t="s">
        <v>251</v>
      </c>
      <c r="H197" s="150">
        <v>18</v>
      </c>
      <c r="L197" s="147"/>
      <c r="M197" s="151"/>
      <c r="T197" s="152"/>
      <c r="AT197" s="148" t="s">
        <v>167</v>
      </c>
      <c r="AU197" s="148" t="s">
        <v>82</v>
      </c>
      <c r="AV197" s="13" t="s">
        <v>82</v>
      </c>
      <c r="AW197" s="13" t="s">
        <v>28</v>
      </c>
      <c r="AX197" s="13" t="s">
        <v>80</v>
      </c>
      <c r="AY197" s="148" t="s">
        <v>158</v>
      </c>
    </row>
    <row r="198" spans="2:65" s="1" customFormat="1" ht="49.15" customHeight="1">
      <c r="B198" s="128"/>
      <c r="C198" s="159" t="s">
        <v>8</v>
      </c>
      <c r="D198" s="159" t="s">
        <v>242</v>
      </c>
      <c r="E198" s="160" t="s">
        <v>252</v>
      </c>
      <c r="F198" s="161" t="s">
        <v>253</v>
      </c>
      <c r="G198" s="162" t="s">
        <v>237</v>
      </c>
      <c r="H198" s="163">
        <v>18</v>
      </c>
      <c r="I198" s="188"/>
      <c r="J198" s="164">
        <f>ROUND(I198*H198,2)</f>
        <v>0</v>
      </c>
      <c r="K198" s="161" t="s">
        <v>1</v>
      </c>
      <c r="L198" s="165"/>
      <c r="M198" s="166" t="s">
        <v>1</v>
      </c>
      <c r="N198" s="167" t="s">
        <v>37</v>
      </c>
      <c r="O198" s="137">
        <v>0</v>
      </c>
      <c r="P198" s="137">
        <f>O198*H198</f>
        <v>0</v>
      </c>
      <c r="Q198" s="137">
        <v>1.2</v>
      </c>
      <c r="R198" s="137">
        <f>Q198*H198</f>
        <v>21.599999999999998</v>
      </c>
      <c r="S198" s="137">
        <v>0</v>
      </c>
      <c r="T198" s="138">
        <f>S198*H198</f>
        <v>0</v>
      </c>
      <c r="AR198" s="139" t="s">
        <v>209</v>
      </c>
      <c r="AT198" s="139" t="s">
        <v>242</v>
      </c>
      <c r="AU198" s="139" t="s">
        <v>82</v>
      </c>
      <c r="AY198" s="17" t="s">
        <v>158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7" t="s">
        <v>80</v>
      </c>
      <c r="BK198" s="140">
        <f>ROUND(I198*H198,2)</f>
        <v>0</v>
      </c>
      <c r="BL198" s="17" t="s">
        <v>165</v>
      </c>
      <c r="BM198" s="139" t="s">
        <v>254</v>
      </c>
    </row>
    <row r="199" spans="2:65" s="1" customFormat="1" ht="24.2" customHeight="1">
      <c r="B199" s="128"/>
      <c r="C199" s="129" t="s">
        <v>255</v>
      </c>
      <c r="D199" s="129" t="s">
        <v>160</v>
      </c>
      <c r="E199" s="130" t="s">
        <v>256</v>
      </c>
      <c r="F199" s="131" t="s">
        <v>257</v>
      </c>
      <c r="G199" s="132" t="s">
        <v>228</v>
      </c>
      <c r="H199" s="133">
        <v>1</v>
      </c>
      <c r="I199" s="184"/>
      <c r="J199" s="134">
        <f>ROUND(I199*H199,2)</f>
        <v>0</v>
      </c>
      <c r="K199" s="131" t="s">
        <v>1</v>
      </c>
      <c r="L199" s="29"/>
      <c r="M199" s="135" t="s">
        <v>1</v>
      </c>
      <c r="N199" s="136" t="s">
        <v>37</v>
      </c>
      <c r="O199" s="137">
        <v>0</v>
      </c>
      <c r="P199" s="137">
        <f>O199*H199</f>
        <v>0</v>
      </c>
      <c r="Q199" s="137">
        <v>0</v>
      </c>
      <c r="R199" s="137">
        <f>Q199*H199</f>
        <v>0</v>
      </c>
      <c r="S199" s="137">
        <v>0</v>
      </c>
      <c r="T199" s="138">
        <f>S199*H199</f>
        <v>0</v>
      </c>
      <c r="AR199" s="139" t="s">
        <v>165</v>
      </c>
      <c r="AT199" s="139" t="s">
        <v>160</v>
      </c>
      <c r="AU199" s="139" t="s">
        <v>82</v>
      </c>
      <c r="AY199" s="17" t="s">
        <v>158</v>
      </c>
      <c r="BE199" s="140">
        <f>IF(N199="základní",J199,0)</f>
        <v>0</v>
      </c>
      <c r="BF199" s="140">
        <f>IF(N199="snížená",J199,0)</f>
        <v>0</v>
      </c>
      <c r="BG199" s="140">
        <f>IF(N199="zákl. přenesená",J199,0)</f>
        <v>0</v>
      </c>
      <c r="BH199" s="140">
        <f>IF(N199="sníž. přenesená",J199,0)</f>
        <v>0</v>
      </c>
      <c r="BI199" s="140">
        <f>IF(N199="nulová",J199,0)</f>
        <v>0</v>
      </c>
      <c r="BJ199" s="17" t="s">
        <v>80</v>
      </c>
      <c r="BK199" s="140">
        <f>ROUND(I199*H199,2)</f>
        <v>0</v>
      </c>
      <c r="BL199" s="17" t="s">
        <v>165</v>
      </c>
      <c r="BM199" s="139" t="s">
        <v>258</v>
      </c>
    </row>
    <row r="200" spans="2:65" s="13" customFormat="1">
      <c r="B200" s="147"/>
      <c r="D200" s="142" t="s">
        <v>167</v>
      </c>
      <c r="E200" s="148" t="s">
        <v>1</v>
      </c>
      <c r="F200" s="149" t="s">
        <v>259</v>
      </c>
      <c r="H200" s="150">
        <v>1</v>
      </c>
      <c r="L200" s="147"/>
      <c r="M200" s="151"/>
      <c r="T200" s="152"/>
      <c r="AT200" s="148" t="s">
        <v>167</v>
      </c>
      <c r="AU200" s="148" t="s">
        <v>82</v>
      </c>
      <c r="AV200" s="13" t="s">
        <v>82</v>
      </c>
      <c r="AW200" s="13" t="s">
        <v>28</v>
      </c>
      <c r="AX200" s="13" t="s">
        <v>80</v>
      </c>
      <c r="AY200" s="148" t="s">
        <v>158</v>
      </c>
    </row>
    <row r="201" spans="2:65" s="1" customFormat="1" ht="37.9" customHeight="1">
      <c r="B201" s="128"/>
      <c r="C201" s="129" t="s">
        <v>260</v>
      </c>
      <c r="D201" s="129" t="s">
        <v>160</v>
      </c>
      <c r="E201" s="130" t="s">
        <v>261</v>
      </c>
      <c r="F201" s="131" t="s">
        <v>262</v>
      </c>
      <c r="G201" s="132" t="s">
        <v>228</v>
      </c>
      <c r="H201" s="133">
        <v>1</v>
      </c>
      <c r="I201" s="184"/>
      <c r="J201" s="134">
        <f>ROUND(I201*H201,2)</f>
        <v>0</v>
      </c>
      <c r="K201" s="131" t="s">
        <v>1</v>
      </c>
      <c r="L201" s="29"/>
      <c r="M201" s="135" t="s">
        <v>1</v>
      </c>
      <c r="N201" s="136" t="s">
        <v>37</v>
      </c>
      <c r="O201" s="137">
        <v>0</v>
      </c>
      <c r="P201" s="137">
        <f>O201*H201</f>
        <v>0</v>
      </c>
      <c r="Q201" s="137">
        <v>0</v>
      </c>
      <c r="R201" s="137">
        <f>Q201*H201</f>
        <v>0</v>
      </c>
      <c r="S201" s="137">
        <v>0</v>
      </c>
      <c r="T201" s="138">
        <f>S201*H201</f>
        <v>0</v>
      </c>
      <c r="AR201" s="139" t="s">
        <v>165</v>
      </c>
      <c r="AT201" s="139" t="s">
        <v>160</v>
      </c>
      <c r="AU201" s="139" t="s">
        <v>82</v>
      </c>
      <c r="AY201" s="17" t="s">
        <v>158</v>
      </c>
      <c r="BE201" s="140">
        <f>IF(N201="základní",J201,0)</f>
        <v>0</v>
      </c>
      <c r="BF201" s="140">
        <f>IF(N201="snížená",J201,0)</f>
        <v>0</v>
      </c>
      <c r="BG201" s="140">
        <f>IF(N201="zákl. přenesená",J201,0)</f>
        <v>0</v>
      </c>
      <c r="BH201" s="140">
        <f>IF(N201="sníž. přenesená",J201,0)</f>
        <v>0</v>
      </c>
      <c r="BI201" s="140">
        <f>IF(N201="nulová",J201,0)</f>
        <v>0</v>
      </c>
      <c r="BJ201" s="17" t="s">
        <v>80</v>
      </c>
      <c r="BK201" s="140">
        <f>ROUND(I201*H201,2)</f>
        <v>0</v>
      </c>
      <c r="BL201" s="17" t="s">
        <v>165</v>
      </c>
      <c r="BM201" s="139" t="s">
        <v>263</v>
      </c>
    </row>
    <row r="202" spans="2:65" s="13" customFormat="1">
      <c r="B202" s="147"/>
      <c r="D202" s="142" t="s">
        <v>167</v>
      </c>
      <c r="E202" s="148" t="s">
        <v>1</v>
      </c>
      <c r="F202" s="149" t="s">
        <v>259</v>
      </c>
      <c r="H202" s="150">
        <v>1</v>
      </c>
      <c r="L202" s="147"/>
      <c r="M202" s="151"/>
      <c r="T202" s="152"/>
      <c r="AT202" s="148" t="s">
        <v>167</v>
      </c>
      <c r="AU202" s="148" t="s">
        <v>82</v>
      </c>
      <c r="AV202" s="13" t="s">
        <v>82</v>
      </c>
      <c r="AW202" s="13" t="s">
        <v>28</v>
      </c>
      <c r="AX202" s="13" t="s">
        <v>80</v>
      </c>
      <c r="AY202" s="148" t="s">
        <v>158</v>
      </c>
    </row>
    <row r="203" spans="2:65" s="1" customFormat="1" ht="24.2" customHeight="1">
      <c r="B203" s="128"/>
      <c r="C203" s="129" t="s">
        <v>264</v>
      </c>
      <c r="D203" s="129" t="s">
        <v>160</v>
      </c>
      <c r="E203" s="130" t="s">
        <v>265</v>
      </c>
      <c r="F203" s="131" t="s">
        <v>266</v>
      </c>
      <c r="G203" s="132" t="s">
        <v>228</v>
      </c>
      <c r="H203" s="133">
        <v>1</v>
      </c>
      <c r="I203" s="184"/>
      <c r="J203" s="134">
        <f>ROUND(I203*H203,2)</f>
        <v>0</v>
      </c>
      <c r="K203" s="131" t="s">
        <v>1</v>
      </c>
      <c r="L203" s="29"/>
      <c r="M203" s="135" t="s">
        <v>1</v>
      </c>
      <c r="N203" s="136" t="s">
        <v>37</v>
      </c>
      <c r="O203" s="137">
        <v>0</v>
      </c>
      <c r="P203" s="137">
        <f>O203*H203</f>
        <v>0</v>
      </c>
      <c r="Q203" s="137">
        <v>0</v>
      </c>
      <c r="R203" s="137">
        <f>Q203*H203</f>
        <v>0</v>
      </c>
      <c r="S203" s="137">
        <v>0</v>
      </c>
      <c r="T203" s="138">
        <f>S203*H203</f>
        <v>0</v>
      </c>
      <c r="AR203" s="139" t="s">
        <v>165</v>
      </c>
      <c r="AT203" s="139" t="s">
        <v>160</v>
      </c>
      <c r="AU203" s="139" t="s">
        <v>82</v>
      </c>
      <c r="AY203" s="17" t="s">
        <v>158</v>
      </c>
      <c r="BE203" s="140">
        <f>IF(N203="základní",J203,0)</f>
        <v>0</v>
      </c>
      <c r="BF203" s="140">
        <f>IF(N203="snížená",J203,0)</f>
        <v>0</v>
      </c>
      <c r="BG203" s="140">
        <f>IF(N203="zákl. přenesená",J203,0)</f>
        <v>0</v>
      </c>
      <c r="BH203" s="140">
        <f>IF(N203="sníž. přenesená",J203,0)</f>
        <v>0</v>
      </c>
      <c r="BI203" s="140">
        <f>IF(N203="nulová",J203,0)</f>
        <v>0</v>
      </c>
      <c r="BJ203" s="17" t="s">
        <v>80</v>
      </c>
      <c r="BK203" s="140">
        <f>ROUND(I203*H203,2)</f>
        <v>0</v>
      </c>
      <c r="BL203" s="17" t="s">
        <v>165</v>
      </c>
      <c r="BM203" s="139" t="s">
        <v>267</v>
      </c>
    </row>
    <row r="204" spans="2:65" s="13" customFormat="1">
      <c r="B204" s="147"/>
      <c r="D204" s="142" t="s">
        <v>167</v>
      </c>
      <c r="E204" s="148" t="s">
        <v>1</v>
      </c>
      <c r="F204" s="149" t="s">
        <v>259</v>
      </c>
      <c r="H204" s="150">
        <v>1</v>
      </c>
      <c r="L204" s="147"/>
      <c r="M204" s="151"/>
      <c r="T204" s="152"/>
      <c r="AT204" s="148" t="s">
        <v>167</v>
      </c>
      <c r="AU204" s="148" t="s">
        <v>82</v>
      </c>
      <c r="AV204" s="13" t="s">
        <v>82</v>
      </c>
      <c r="AW204" s="13" t="s">
        <v>28</v>
      </c>
      <c r="AX204" s="13" t="s">
        <v>80</v>
      </c>
      <c r="AY204" s="148" t="s">
        <v>158</v>
      </c>
    </row>
    <row r="205" spans="2:65" s="1" customFormat="1" ht="24.2" customHeight="1">
      <c r="B205" s="128"/>
      <c r="C205" s="129" t="s">
        <v>268</v>
      </c>
      <c r="D205" s="129" t="s">
        <v>160</v>
      </c>
      <c r="E205" s="130" t="s">
        <v>269</v>
      </c>
      <c r="F205" s="131" t="s">
        <v>270</v>
      </c>
      <c r="G205" s="132" t="s">
        <v>228</v>
      </c>
      <c r="H205" s="133">
        <v>1</v>
      </c>
      <c r="I205" s="184"/>
      <c r="J205" s="134">
        <f>ROUND(I205*H205,2)</f>
        <v>0</v>
      </c>
      <c r="K205" s="131" t="s">
        <v>1</v>
      </c>
      <c r="L205" s="29"/>
      <c r="M205" s="135" t="s">
        <v>1</v>
      </c>
      <c r="N205" s="136" t="s">
        <v>37</v>
      </c>
      <c r="O205" s="137">
        <v>0</v>
      </c>
      <c r="P205" s="137">
        <f>O205*H205</f>
        <v>0</v>
      </c>
      <c r="Q205" s="137">
        <v>0</v>
      </c>
      <c r="R205" s="137">
        <f>Q205*H205</f>
        <v>0</v>
      </c>
      <c r="S205" s="137">
        <v>0</v>
      </c>
      <c r="T205" s="138">
        <f>S205*H205</f>
        <v>0</v>
      </c>
      <c r="AR205" s="139" t="s">
        <v>165</v>
      </c>
      <c r="AT205" s="139" t="s">
        <v>160</v>
      </c>
      <c r="AU205" s="139" t="s">
        <v>82</v>
      </c>
      <c r="AY205" s="17" t="s">
        <v>158</v>
      </c>
      <c r="BE205" s="140">
        <f>IF(N205="základní",J205,0)</f>
        <v>0</v>
      </c>
      <c r="BF205" s="140">
        <f>IF(N205="snížená",J205,0)</f>
        <v>0</v>
      </c>
      <c r="BG205" s="140">
        <f>IF(N205="zákl. přenesená",J205,0)</f>
        <v>0</v>
      </c>
      <c r="BH205" s="140">
        <f>IF(N205="sníž. přenesená",J205,0)</f>
        <v>0</v>
      </c>
      <c r="BI205" s="140">
        <f>IF(N205="nulová",J205,0)</f>
        <v>0</v>
      </c>
      <c r="BJ205" s="17" t="s">
        <v>80</v>
      </c>
      <c r="BK205" s="140">
        <f>ROUND(I205*H205,2)</f>
        <v>0</v>
      </c>
      <c r="BL205" s="17" t="s">
        <v>165</v>
      </c>
      <c r="BM205" s="139" t="s">
        <v>271</v>
      </c>
    </row>
    <row r="206" spans="2:65" s="13" customFormat="1">
      <c r="B206" s="147"/>
      <c r="D206" s="142" t="s">
        <v>167</v>
      </c>
      <c r="E206" s="148" t="s">
        <v>1</v>
      </c>
      <c r="F206" s="149" t="s">
        <v>259</v>
      </c>
      <c r="H206" s="150">
        <v>1</v>
      </c>
      <c r="L206" s="147"/>
      <c r="M206" s="151"/>
      <c r="T206" s="152"/>
      <c r="AT206" s="148" t="s">
        <v>167</v>
      </c>
      <c r="AU206" s="148" t="s">
        <v>82</v>
      </c>
      <c r="AV206" s="13" t="s">
        <v>82</v>
      </c>
      <c r="AW206" s="13" t="s">
        <v>28</v>
      </c>
      <c r="AX206" s="13" t="s">
        <v>80</v>
      </c>
      <c r="AY206" s="148" t="s">
        <v>158</v>
      </c>
    </row>
    <row r="207" spans="2:65" s="1" customFormat="1" ht="44.25" customHeight="1">
      <c r="B207" s="128"/>
      <c r="C207" s="129" t="s">
        <v>272</v>
      </c>
      <c r="D207" s="129" t="s">
        <v>160</v>
      </c>
      <c r="E207" s="130" t="s">
        <v>273</v>
      </c>
      <c r="F207" s="131" t="s">
        <v>274</v>
      </c>
      <c r="G207" s="132" t="s">
        <v>228</v>
      </c>
      <c r="H207" s="133">
        <v>2</v>
      </c>
      <c r="I207" s="184"/>
      <c r="J207" s="134">
        <f>ROUND(I207*H207,2)</f>
        <v>0</v>
      </c>
      <c r="K207" s="131" t="s">
        <v>1</v>
      </c>
      <c r="L207" s="29"/>
      <c r="M207" s="135" t="s">
        <v>1</v>
      </c>
      <c r="N207" s="136" t="s">
        <v>37</v>
      </c>
      <c r="O207" s="137">
        <v>0</v>
      </c>
      <c r="P207" s="137">
        <f>O207*H207</f>
        <v>0</v>
      </c>
      <c r="Q207" s="137">
        <v>0</v>
      </c>
      <c r="R207" s="137">
        <f>Q207*H207</f>
        <v>0</v>
      </c>
      <c r="S207" s="137">
        <v>0</v>
      </c>
      <c r="T207" s="138">
        <f>S207*H207</f>
        <v>0</v>
      </c>
      <c r="AR207" s="139" t="s">
        <v>165</v>
      </c>
      <c r="AT207" s="139" t="s">
        <v>160</v>
      </c>
      <c r="AU207" s="139" t="s">
        <v>82</v>
      </c>
      <c r="AY207" s="17" t="s">
        <v>158</v>
      </c>
      <c r="BE207" s="140">
        <f>IF(N207="základní",J207,0)</f>
        <v>0</v>
      </c>
      <c r="BF207" s="140">
        <f>IF(N207="snížená",J207,0)</f>
        <v>0</v>
      </c>
      <c r="BG207" s="140">
        <f>IF(N207="zákl. přenesená",J207,0)</f>
        <v>0</v>
      </c>
      <c r="BH207" s="140">
        <f>IF(N207="sníž. přenesená",J207,0)</f>
        <v>0</v>
      </c>
      <c r="BI207" s="140">
        <f>IF(N207="nulová",J207,0)</f>
        <v>0</v>
      </c>
      <c r="BJ207" s="17" t="s">
        <v>80</v>
      </c>
      <c r="BK207" s="140">
        <f>ROUND(I207*H207,2)</f>
        <v>0</v>
      </c>
      <c r="BL207" s="17" t="s">
        <v>165</v>
      </c>
      <c r="BM207" s="139" t="s">
        <v>275</v>
      </c>
    </row>
    <row r="208" spans="2:65" s="13" customFormat="1">
      <c r="B208" s="147"/>
      <c r="D208" s="142" t="s">
        <v>167</v>
      </c>
      <c r="E208" s="148" t="s">
        <v>1</v>
      </c>
      <c r="F208" s="149" t="s">
        <v>276</v>
      </c>
      <c r="H208" s="150">
        <v>2</v>
      </c>
      <c r="L208" s="147"/>
      <c r="M208" s="151"/>
      <c r="T208" s="152"/>
      <c r="AT208" s="148" t="s">
        <v>167</v>
      </c>
      <c r="AU208" s="148" t="s">
        <v>82</v>
      </c>
      <c r="AV208" s="13" t="s">
        <v>82</v>
      </c>
      <c r="AW208" s="13" t="s">
        <v>28</v>
      </c>
      <c r="AX208" s="13" t="s">
        <v>80</v>
      </c>
      <c r="AY208" s="148" t="s">
        <v>158</v>
      </c>
    </row>
    <row r="209" spans="2:65" s="11" customFormat="1" ht="22.9" customHeight="1">
      <c r="B209" s="117"/>
      <c r="D209" s="118" t="s">
        <v>71</v>
      </c>
      <c r="E209" s="126" t="s">
        <v>178</v>
      </c>
      <c r="F209" s="126" t="s">
        <v>277</v>
      </c>
      <c r="J209" s="127">
        <f>BK209</f>
        <v>0</v>
      </c>
      <c r="L209" s="117"/>
      <c r="M209" s="121"/>
      <c r="P209" s="122">
        <f>SUM(P210:P369)</f>
        <v>334.28309300000006</v>
      </c>
      <c r="R209" s="122">
        <f>SUM(R210:R369)</f>
        <v>59.91173040999999</v>
      </c>
      <c r="T209" s="123">
        <f>SUM(T210:T369)</f>
        <v>0</v>
      </c>
      <c r="AR209" s="118" t="s">
        <v>80</v>
      </c>
      <c r="AT209" s="124" t="s">
        <v>71</v>
      </c>
      <c r="AU209" s="124" t="s">
        <v>80</v>
      </c>
      <c r="AY209" s="118" t="s">
        <v>158</v>
      </c>
      <c r="BK209" s="125">
        <f>SUM(BK210:BK369)</f>
        <v>0</v>
      </c>
    </row>
    <row r="210" spans="2:65" s="1" customFormat="1" ht="24.2" customHeight="1">
      <c r="B210" s="128"/>
      <c r="C210" s="129" t="s">
        <v>7</v>
      </c>
      <c r="D210" s="129" t="s">
        <v>160</v>
      </c>
      <c r="E210" s="130" t="s">
        <v>278</v>
      </c>
      <c r="F210" s="131" t="s">
        <v>279</v>
      </c>
      <c r="G210" s="132" t="s">
        <v>163</v>
      </c>
      <c r="H210" s="133">
        <v>1.5860000000000001</v>
      </c>
      <c r="I210" s="184"/>
      <c r="J210" s="134">
        <f>ROUND(I210*H210,2)</f>
        <v>0</v>
      </c>
      <c r="K210" s="131" t="s">
        <v>164</v>
      </c>
      <c r="L210" s="29"/>
      <c r="M210" s="135" t="s">
        <v>1</v>
      </c>
      <c r="N210" s="136" t="s">
        <v>37</v>
      </c>
      <c r="O210" s="137">
        <v>4.7939999999999996</v>
      </c>
      <c r="P210" s="137">
        <f>O210*H210</f>
        <v>7.6032839999999995</v>
      </c>
      <c r="Q210" s="137">
        <v>1.8774999999999999</v>
      </c>
      <c r="R210" s="137">
        <f>Q210*H210</f>
        <v>2.9777149999999999</v>
      </c>
      <c r="S210" s="137">
        <v>0</v>
      </c>
      <c r="T210" s="138">
        <f>S210*H210</f>
        <v>0</v>
      </c>
      <c r="AR210" s="139" t="s">
        <v>165</v>
      </c>
      <c r="AT210" s="139" t="s">
        <v>160</v>
      </c>
      <c r="AU210" s="139" t="s">
        <v>82</v>
      </c>
      <c r="AY210" s="17" t="s">
        <v>158</v>
      </c>
      <c r="BE210" s="140">
        <f>IF(N210="základní",J210,0)</f>
        <v>0</v>
      </c>
      <c r="BF210" s="140">
        <f>IF(N210="snížená",J210,0)</f>
        <v>0</v>
      </c>
      <c r="BG210" s="140">
        <f>IF(N210="zákl. přenesená",J210,0)</f>
        <v>0</v>
      </c>
      <c r="BH210" s="140">
        <f>IF(N210="sníž. přenesená",J210,0)</f>
        <v>0</v>
      </c>
      <c r="BI210" s="140">
        <f>IF(N210="nulová",J210,0)</f>
        <v>0</v>
      </c>
      <c r="BJ210" s="17" t="s">
        <v>80</v>
      </c>
      <c r="BK210" s="140">
        <f>ROUND(I210*H210,2)</f>
        <v>0</v>
      </c>
      <c r="BL210" s="17" t="s">
        <v>165</v>
      </c>
      <c r="BM210" s="139" t="s">
        <v>280</v>
      </c>
    </row>
    <row r="211" spans="2:65" s="12" customFormat="1">
      <c r="B211" s="141"/>
      <c r="D211" s="142" t="s">
        <v>167</v>
      </c>
      <c r="E211" s="143" t="s">
        <v>1</v>
      </c>
      <c r="F211" s="144" t="s">
        <v>281</v>
      </c>
      <c r="H211" s="143" t="s">
        <v>1</v>
      </c>
      <c r="L211" s="141"/>
      <c r="M211" s="145"/>
      <c r="T211" s="146"/>
      <c r="AT211" s="143" t="s">
        <v>167</v>
      </c>
      <c r="AU211" s="143" t="s">
        <v>82</v>
      </c>
      <c r="AV211" s="12" t="s">
        <v>80</v>
      </c>
      <c r="AW211" s="12" t="s">
        <v>28</v>
      </c>
      <c r="AX211" s="12" t="s">
        <v>72</v>
      </c>
      <c r="AY211" s="143" t="s">
        <v>158</v>
      </c>
    </row>
    <row r="212" spans="2:65" s="13" customFormat="1">
      <c r="B212" s="147"/>
      <c r="D212" s="142" t="s">
        <v>167</v>
      </c>
      <c r="E212" s="148" t="s">
        <v>1</v>
      </c>
      <c r="F212" s="149" t="s">
        <v>282</v>
      </c>
      <c r="H212" s="150">
        <v>0.98399999999999999</v>
      </c>
      <c r="L212" s="147"/>
      <c r="M212" s="151"/>
      <c r="T212" s="152"/>
      <c r="AT212" s="148" t="s">
        <v>167</v>
      </c>
      <c r="AU212" s="148" t="s">
        <v>82</v>
      </c>
      <c r="AV212" s="13" t="s">
        <v>82</v>
      </c>
      <c r="AW212" s="13" t="s">
        <v>28</v>
      </c>
      <c r="AX212" s="13" t="s">
        <v>72</v>
      </c>
      <c r="AY212" s="148" t="s">
        <v>158</v>
      </c>
    </row>
    <row r="213" spans="2:65" s="12" customFormat="1">
      <c r="B213" s="141"/>
      <c r="D213" s="142" t="s">
        <v>167</v>
      </c>
      <c r="E213" s="143" t="s">
        <v>1</v>
      </c>
      <c r="F213" s="144" t="s">
        <v>283</v>
      </c>
      <c r="H213" s="143" t="s">
        <v>1</v>
      </c>
      <c r="L213" s="141"/>
      <c r="M213" s="145"/>
      <c r="T213" s="146"/>
      <c r="AT213" s="143" t="s">
        <v>167</v>
      </c>
      <c r="AU213" s="143" t="s">
        <v>82</v>
      </c>
      <c r="AV213" s="12" t="s">
        <v>80</v>
      </c>
      <c r="AW213" s="12" t="s">
        <v>28</v>
      </c>
      <c r="AX213" s="12" t="s">
        <v>72</v>
      </c>
      <c r="AY213" s="143" t="s">
        <v>158</v>
      </c>
    </row>
    <row r="214" spans="2:65" s="13" customFormat="1">
      <c r="B214" s="147"/>
      <c r="D214" s="142" t="s">
        <v>167</v>
      </c>
      <c r="E214" s="148" t="s">
        <v>1</v>
      </c>
      <c r="F214" s="149" t="s">
        <v>284</v>
      </c>
      <c r="H214" s="150">
        <v>0.60199999999999998</v>
      </c>
      <c r="L214" s="147"/>
      <c r="M214" s="151"/>
      <c r="T214" s="152"/>
      <c r="AT214" s="148" t="s">
        <v>167</v>
      </c>
      <c r="AU214" s="148" t="s">
        <v>82</v>
      </c>
      <c r="AV214" s="13" t="s">
        <v>82</v>
      </c>
      <c r="AW214" s="13" t="s">
        <v>28</v>
      </c>
      <c r="AX214" s="13" t="s">
        <v>72</v>
      </c>
      <c r="AY214" s="148" t="s">
        <v>158</v>
      </c>
    </row>
    <row r="215" spans="2:65" s="14" customFormat="1">
      <c r="B215" s="153"/>
      <c r="D215" s="142" t="s">
        <v>167</v>
      </c>
      <c r="E215" s="154" t="s">
        <v>1</v>
      </c>
      <c r="F215" s="155" t="s">
        <v>200</v>
      </c>
      <c r="H215" s="156">
        <v>1.5860000000000001</v>
      </c>
      <c r="L215" s="153"/>
      <c r="M215" s="157"/>
      <c r="T215" s="158"/>
      <c r="AT215" s="154" t="s">
        <v>167</v>
      </c>
      <c r="AU215" s="154" t="s">
        <v>82</v>
      </c>
      <c r="AV215" s="14" t="s">
        <v>165</v>
      </c>
      <c r="AW215" s="14" t="s">
        <v>28</v>
      </c>
      <c r="AX215" s="14" t="s">
        <v>80</v>
      </c>
      <c r="AY215" s="154" t="s">
        <v>158</v>
      </c>
    </row>
    <row r="216" spans="2:65" s="1" customFormat="1" ht="24.2" customHeight="1">
      <c r="B216" s="128"/>
      <c r="C216" s="129" t="s">
        <v>285</v>
      </c>
      <c r="D216" s="129" t="s">
        <v>160</v>
      </c>
      <c r="E216" s="130" t="s">
        <v>286</v>
      </c>
      <c r="F216" s="131" t="s">
        <v>287</v>
      </c>
      <c r="G216" s="132" t="s">
        <v>163</v>
      </c>
      <c r="H216" s="133">
        <v>5.9119999999999999</v>
      </c>
      <c r="I216" s="184"/>
      <c r="J216" s="134">
        <f>ROUND(I216*H216,2)</f>
        <v>0</v>
      </c>
      <c r="K216" s="131" t="s">
        <v>164</v>
      </c>
      <c r="L216" s="29"/>
      <c r="M216" s="135" t="s">
        <v>1</v>
      </c>
      <c r="N216" s="136" t="s">
        <v>37</v>
      </c>
      <c r="O216" s="137">
        <v>3.8420000000000001</v>
      </c>
      <c r="P216" s="137">
        <f>O216*H216</f>
        <v>22.713903999999999</v>
      </c>
      <c r="Q216" s="137">
        <v>1.8774999999999999</v>
      </c>
      <c r="R216" s="137">
        <f>Q216*H216</f>
        <v>11.099779999999999</v>
      </c>
      <c r="S216" s="137">
        <v>0</v>
      </c>
      <c r="T216" s="138">
        <f>S216*H216</f>
        <v>0</v>
      </c>
      <c r="AR216" s="139" t="s">
        <v>165</v>
      </c>
      <c r="AT216" s="139" t="s">
        <v>160</v>
      </c>
      <c r="AU216" s="139" t="s">
        <v>82</v>
      </c>
      <c r="AY216" s="17" t="s">
        <v>158</v>
      </c>
      <c r="BE216" s="140">
        <f>IF(N216="základní",J216,0)</f>
        <v>0</v>
      </c>
      <c r="BF216" s="140">
        <f>IF(N216="snížená",J216,0)</f>
        <v>0</v>
      </c>
      <c r="BG216" s="140">
        <f>IF(N216="zákl. přenesená",J216,0)</f>
        <v>0</v>
      </c>
      <c r="BH216" s="140">
        <f>IF(N216="sníž. přenesená",J216,0)</f>
        <v>0</v>
      </c>
      <c r="BI216" s="140">
        <f>IF(N216="nulová",J216,0)</f>
        <v>0</v>
      </c>
      <c r="BJ216" s="17" t="s">
        <v>80</v>
      </c>
      <c r="BK216" s="140">
        <f>ROUND(I216*H216,2)</f>
        <v>0</v>
      </c>
      <c r="BL216" s="17" t="s">
        <v>165</v>
      </c>
      <c r="BM216" s="139" t="s">
        <v>288</v>
      </c>
    </row>
    <row r="217" spans="2:65" s="12" customFormat="1">
      <c r="B217" s="141"/>
      <c r="D217" s="142" t="s">
        <v>167</v>
      </c>
      <c r="E217" s="143" t="s">
        <v>1</v>
      </c>
      <c r="F217" s="144" t="s">
        <v>289</v>
      </c>
      <c r="H217" s="143" t="s">
        <v>1</v>
      </c>
      <c r="L217" s="141"/>
      <c r="M217" s="145"/>
      <c r="T217" s="146"/>
      <c r="AT217" s="143" t="s">
        <v>167</v>
      </c>
      <c r="AU217" s="143" t="s">
        <v>82</v>
      </c>
      <c r="AV217" s="12" t="s">
        <v>80</v>
      </c>
      <c r="AW217" s="12" t="s">
        <v>28</v>
      </c>
      <c r="AX217" s="12" t="s">
        <v>72</v>
      </c>
      <c r="AY217" s="143" t="s">
        <v>158</v>
      </c>
    </row>
    <row r="218" spans="2:65" s="13" customFormat="1">
      <c r="B218" s="147"/>
      <c r="D218" s="142" t="s">
        <v>167</v>
      </c>
      <c r="E218" s="148" t="s">
        <v>1</v>
      </c>
      <c r="F218" s="149" t="s">
        <v>290</v>
      </c>
      <c r="H218" s="150">
        <v>1.254</v>
      </c>
      <c r="L218" s="147"/>
      <c r="M218" s="151"/>
      <c r="T218" s="152"/>
      <c r="AT218" s="148" t="s">
        <v>167</v>
      </c>
      <c r="AU218" s="148" t="s">
        <v>82</v>
      </c>
      <c r="AV218" s="13" t="s">
        <v>82</v>
      </c>
      <c r="AW218" s="13" t="s">
        <v>28</v>
      </c>
      <c r="AX218" s="13" t="s">
        <v>72</v>
      </c>
      <c r="AY218" s="148" t="s">
        <v>158</v>
      </c>
    </row>
    <row r="219" spans="2:65" s="13" customFormat="1">
      <c r="B219" s="147"/>
      <c r="D219" s="142" t="s">
        <v>167</v>
      </c>
      <c r="E219" s="148" t="s">
        <v>1</v>
      </c>
      <c r="F219" s="149" t="s">
        <v>291</v>
      </c>
      <c r="H219" s="150">
        <v>1.198</v>
      </c>
      <c r="L219" s="147"/>
      <c r="M219" s="151"/>
      <c r="T219" s="152"/>
      <c r="AT219" s="148" t="s">
        <v>167</v>
      </c>
      <c r="AU219" s="148" t="s">
        <v>82</v>
      </c>
      <c r="AV219" s="13" t="s">
        <v>82</v>
      </c>
      <c r="AW219" s="13" t="s">
        <v>28</v>
      </c>
      <c r="AX219" s="13" t="s">
        <v>72</v>
      </c>
      <c r="AY219" s="148" t="s">
        <v>158</v>
      </c>
    </row>
    <row r="220" spans="2:65" s="13" customFormat="1">
      <c r="B220" s="147"/>
      <c r="D220" s="142" t="s">
        <v>167</v>
      </c>
      <c r="E220" s="148" t="s">
        <v>1</v>
      </c>
      <c r="F220" s="149" t="s">
        <v>292</v>
      </c>
      <c r="H220" s="150">
        <v>1.022</v>
      </c>
      <c r="L220" s="147"/>
      <c r="M220" s="151"/>
      <c r="T220" s="152"/>
      <c r="AT220" s="148" t="s">
        <v>167</v>
      </c>
      <c r="AU220" s="148" t="s">
        <v>82</v>
      </c>
      <c r="AV220" s="13" t="s">
        <v>82</v>
      </c>
      <c r="AW220" s="13" t="s">
        <v>28</v>
      </c>
      <c r="AX220" s="13" t="s">
        <v>72</v>
      </c>
      <c r="AY220" s="148" t="s">
        <v>158</v>
      </c>
    </row>
    <row r="221" spans="2:65" s="13" customFormat="1">
      <c r="B221" s="147"/>
      <c r="D221" s="142" t="s">
        <v>167</v>
      </c>
      <c r="E221" s="148" t="s">
        <v>1</v>
      </c>
      <c r="F221" s="149" t="s">
        <v>293</v>
      </c>
      <c r="H221" s="150">
        <v>1.536</v>
      </c>
      <c r="L221" s="147"/>
      <c r="M221" s="151"/>
      <c r="T221" s="152"/>
      <c r="AT221" s="148" t="s">
        <v>167</v>
      </c>
      <c r="AU221" s="148" t="s">
        <v>82</v>
      </c>
      <c r="AV221" s="13" t="s">
        <v>82</v>
      </c>
      <c r="AW221" s="13" t="s">
        <v>28</v>
      </c>
      <c r="AX221" s="13" t="s">
        <v>72</v>
      </c>
      <c r="AY221" s="148" t="s">
        <v>158</v>
      </c>
    </row>
    <row r="222" spans="2:65" s="13" customFormat="1">
      <c r="B222" s="147"/>
      <c r="D222" s="142" t="s">
        <v>167</v>
      </c>
      <c r="E222" s="148" t="s">
        <v>1</v>
      </c>
      <c r="F222" s="149" t="s">
        <v>294</v>
      </c>
      <c r="H222" s="150">
        <v>0.90200000000000002</v>
      </c>
      <c r="L222" s="147"/>
      <c r="M222" s="151"/>
      <c r="T222" s="152"/>
      <c r="AT222" s="148" t="s">
        <v>167</v>
      </c>
      <c r="AU222" s="148" t="s">
        <v>82</v>
      </c>
      <c r="AV222" s="13" t="s">
        <v>82</v>
      </c>
      <c r="AW222" s="13" t="s">
        <v>28</v>
      </c>
      <c r="AX222" s="13" t="s">
        <v>72</v>
      </c>
      <c r="AY222" s="148" t="s">
        <v>158</v>
      </c>
    </row>
    <row r="223" spans="2:65" s="14" customFormat="1">
      <c r="B223" s="153"/>
      <c r="D223" s="142" t="s">
        <v>167</v>
      </c>
      <c r="E223" s="154" t="s">
        <v>1</v>
      </c>
      <c r="F223" s="155" t="s">
        <v>200</v>
      </c>
      <c r="H223" s="156">
        <v>5.9119999999999999</v>
      </c>
      <c r="L223" s="153"/>
      <c r="M223" s="157"/>
      <c r="T223" s="158"/>
      <c r="AT223" s="154" t="s">
        <v>167</v>
      </c>
      <c r="AU223" s="154" t="s">
        <v>82</v>
      </c>
      <c r="AV223" s="14" t="s">
        <v>165</v>
      </c>
      <c r="AW223" s="14" t="s">
        <v>28</v>
      </c>
      <c r="AX223" s="14" t="s">
        <v>80</v>
      </c>
      <c r="AY223" s="154" t="s">
        <v>158</v>
      </c>
    </row>
    <row r="224" spans="2:65" s="1" customFormat="1" ht="24.2" customHeight="1">
      <c r="B224" s="128"/>
      <c r="C224" s="129" t="s">
        <v>295</v>
      </c>
      <c r="D224" s="129" t="s">
        <v>160</v>
      </c>
      <c r="E224" s="130" t="s">
        <v>296</v>
      </c>
      <c r="F224" s="131" t="s">
        <v>297</v>
      </c>
      <c r="G224" s="132" t="s">
        <v>163</v>
      </c>
      <c r="H224" s="133">
        <v>2.7149999999999999</v>
      </c>
      <c r="I224" s="184"/>
      <c r="J224" s="134">
        <f>ROUND(I224*H224,2)</f>
        <v>0</v>
      </c>
      <c r="K224" s="131" t="s">
        <v>164</v>
      </c>
      <c r="L224" s="29"/>
      <c r="M224" s="135" t="s">
        <v>1</v>
      </c>
      <c r="N224" s="136" t="s">
        <v>37</v>
      </c>
      <c r="O224" s="137">
        <v>3.8420000000000001</v>
      </c>
      <c r="P224" s="137">
        <f>O224*H224</f>
        <v>10.43103</v>
      </c>
      <c r="Q224" s="137">
        <v>1.8774999999999999</v>
      </c>
      <c r="R224" s="137">
        <f>Q224*H224</f>
        <v>5.0974124999999999</v>
      </c>
      <c r="S224" s="137">
        <v>0</v>
      </c>
      <c r="T224" s="138">
        <f>S224*H224</f>
        <v>0</v>
      </c>
      <c r="AR224" s="139" t="s">
        <v>165</v>
      </c>
      <c r="AT224" s="139" t="s">
        <v>160</v>
      </c>
      <c r="AU224" s="139" t="s">
        <v>82</v>
      </c>
      <c r="AY224" s="17" t="s">
        <v>158</v>
      </c>
      <c r="BE224" s="140">
        <f>IF(N224="základní",J224,0)</f>
        <v>0</v>
      </c>
      <c r="BF224" s="140">
        <f>IF(N224="snížená",J224,0)</f>
        <v>0</v>
      </c>
      <c r="BG224" s="140">
        <f>IF(N224="zákl. přenesená",J224,0)</f>
        <v>0</v>
      </c>
      <c r="BH224" s="140">
        <f>IF(N224="sníž. přenesená",J224,0)</f>
        <v>0</v>
      </c>
      <c r="BI224" s="140">
        <f>IF(N224="nulová",J224,0)</f>
        <v>0</v>
      </c>
      <c r="BJ224" s="17" t="s">
        <v>80</v>
      </c>
      <c r="BK224" s="140">
        <f>ROUND(I224*H224,2)</f>
        <v>0</v>
      </c>
      <c r="BL224" s="17" t="s">
        <v>165</v>
      </c>
      <c r="BM224" s="139" t="s">
        <v>298</v>
      </c>
    </row>
    <row r="225" spans="2:65" s="12" customFormat="1">
      <c r="B225" s="141"/>
      <c r="D225" s="142" t="s">
        <v>167</v>
      </c>
      <c r="E225" s="143" t="s">
        <v>1</v>
      </c>
      <c r="F225" s="144" t="s">
        <v>281</v>
      </c>
      <c r="H225" s="143" t="s">
        <v>1</v>
      </c>
      <c r="L225" s="141"/>
      <c r="M225" s="145"/>
      <c r="T225" s="146"/>
      <c r="AT225" s="143" t="s">
        <v>167</v>
      </c>
      <c r="AU225" s="143" t="s">
        <v>82</v>
      </c>
      <c r="AV225" s="12" t="s">
        <v>80</v>
      </c>
      <c r="AW225" s="12" t="s">
        <v>28</v>
      </c>
      <c r="AX225" s="12" t="s">
        <v>72</v>
      </c>
      <c r="AY225" s="143" t="s">
        <v>158</v>
      </c>
    </row>
    <row r="226" spans="2:65" s="13" customFormat="1">
      <c r="B226" s="147"/>
      <c r="D226" s="142" t="s">
        <v>167</v>
      </c>
      <c r="E226" s="148" t="s">
        <v>1</v>
      </c>
      <c r="F226" s="149" t="s">
        <v>299</v>
      </c>
      <c r="H226" s="150">
        <v>0.99199999999999999</v>
      </c>
      <c r="L226" s="147"/>
      <c r="M226" s="151"/>
      <c r="T226" s="152"/>
      <c r="AT226" s="148" t="s">
        <v>167</v>
      </c>
      <c r="AU226" s="148" t="s">
        <v>82</v>
      </c>
      <c r="AV226" s="13" t="s">
        <v>82</v>
      </c>
      <c r="AW226" s="13" t="s">
        <v>28</v>
      </c>
      <c r="AX226" s="13" t="s">
        <v>72</v>
      </c>
      <c r="AY226" s="148" t="s">
        <v>158</v>
      </c>
    </row>
    <row r="227" spans="2:65" s="13" customFormat="1">
      <c r="B227" s="147"/>
      <c r="D227" s="142" t="s">
        <v>167</v>
      </c>
      <c r="E227" s="148" t="s">
        <v>1</v>
      </c>
      <c r="F227" s="149" t="s">
        <v>300</v>
      </c>
      <c r="H227" s="150">
        <v>1.7230000000000001</v>
      </c>
      <c r="L227" s="147"/>
      <c r="M227" s="151"/>
      <c r="T227" s="152"/>
      <c r="AT227" s="148" t="s">
        <v>167</v>
      </c>
      <c r="AU227" s="148" t="s">
        <v>82</v>
      </c>
      <c r="AV227" s="13" t="s">
        <v>82</v>
      </c>
      <c r="AW227" s="13" t="s">
        <v>28</v>
      </c>
      <c r="AX227" s="13" t="s">
        <v>72</v>
      </c>
      <c r="AY227" s="148" t="s">
        <v>158</v>
      </c>
    </row>
    <row r="228" spans="2:65" s="14" customFormat="1">
      <c r="B228" s="153"/>
      <c r="D228" s="142" t="s">
        <v>167</v>
      </c>
      <c r="E228" s="154" t="s">
        <v>1</v>
      </c>
      <c r="F228" s="155" t="s">
        <v>200</v>
      </c>
      <c r="H228" s="156">
        <v>2.7149999999999999</v>
      </c>
      <c r="L228" s="153"/>
      <c r="M228" s="157"/>
      <c r="T228" s="158"/>
      <c r="AT228" s="154" t="s">
        <v>167</v>
      </c>
      <c r="AU228" s="154" t="s">
        <v>82</v>
      </c>
      <c r="AV228" s="14" t="s">
        <v>165</v>
      </c>
      <c r="AW228" s="14" t="s">
        <v>28</v>
      </c>
      <c r="AX228" s="14" t="s">
        <v>80</v>
      </c>
      <c r="AY228" s="154" t="s">
        <v>158</v>
      </c>
    </row>
    <row r="229" spans="2:65" s="1" customFormat="1" ht="33" customHeight="1">
      <c r="B229" s="128"/>
      <c r="C229" s="129" t="s">
        <v>301</v>
      </c>
      <c r="D229" s="129" t="s">
        <v>160</v>
      </c>
      <c r="E229" s="130" t="s">
        <v>302</v>
      </c>
      <c r="F229" s="131" t="s">
        <v>303</v>
      </c>
      <c r="G229" s="132" t="s">
        <v>163</v>
      </c>
      <c r="H229" s="133">
        <v>1.4490000000000001</v>
      </c>
      <c r="I229" s="184"/>
      <c r="J229" s="134">
        <f>ROUND(I229*H229,2)</f>
        <v>0</v>
      </c>
      <c r="K229" s="131" t="s">
        <v>164</v>
      </c>
      <c r="L229" s="29"/>
      <c r="M229" s="135" t="s">
        <v>1</v>
      </c>
      <c r="N229" s="136" t="s">
        <v>37</v>
      </c>
      <c r="O229" s="137">
        <v>3.6989999999999998</v>
      </c>
      <c r="P229" s="137">
        <f>O229*H229</f>
        <v>5.3598509999999999</v>
      </c>
      <c r="Q229" s="137">
        <v>1.3271500000000001</v>
      </c>
      <c r="R229" s="137">
        <f>Q229*H229</f>
        <v>1.9230403500000002</v>
      </c>
      <c r="S229" s="137">
        <v>0</v>
      </c>
      <c r="T229" s="138">
        <f>S229*H229</f>
        <v>0</v>
      </c>
      <c r="AR229" s="139" t="s">
        <v>165</v>
      </c>
      <c r="AT229" s="139" t="s">
        <v>160</v>
      </c>
      <c r="AU229" s="139" t="s">
        <v>82</v>
      </c>
      <c r="AY229" s="17" t="s">
        <v>158</v>
      </c>
      <c r="BE229" s="140">
        <f>IF(N229="základní",J229,0)</f>
        <v>0</v>
      </c>
      <c r="BF229" s="140">
        <f>IF(N229="snížená",J229,0)</f>
        <v>0</v>
      </c>
      <c r="BG229" s="140">
        <f>IF(N229="zákl. přenesená",J229,0)</f>
        <v>0</v>
      </c>
      <c r="BH229" s="140">
        <f>IF(N229="sníž. přenesená",J229,0)</f>
        <v>0</v>
      </c>
      <c r="BI229" s="140">
        <f>IF(N229="nulová",J229,0)</f>
        <v>0</v>
      </c>
      <c r="BJ229" s="17" t="s">
        <v>80</v>
      </c>
      <c r="BK229" s="140">
        <f>ROUND(I229*H229,2)</f>
        <v>0</v>
      </c>
      <c r="BL229" s="17" t="s">
        <v>165</v>
      </c>
      <c r="BM229" s="139" t="s">
        <v>304</v>
      </c>
    </row>
    <row r="230" spans="2:65" s="12" customFormat="1">
      <c r="B230" s="141"/>
      <c r="D230" s="142" t="s">
        <v>167</v>
      </c>
      <c r="E230" s="143" t="s">
        <v>1</v>
      </c>
      <c r="F230" s="144" t="s">
        <v>283</v>
      </c>
      <c r="H230" s="143" t="s">
        <v>1</v>
      </c>
      <c r="L230" s="141"/>
      <c r="M230" s="145"/>
      <c r="T230" s="146"/>
      <c r="AT230" s="143" t="s">
        <v>167</v>
      </c>
      <c r="AU230" s="143" t="s">
        <v>82</v>
      </c>
      <c r="AV230" s="12" t="s">
        <v>80</v>
      </c>
      <c r="AW230" s="12" t="s">
        <v>28</v>
      </c>
      <c r="AX230" s="12" t="s">
        <v>72</v>
      </c>
      <c r="AY230" s="143" t="s">
        <v>158</v>
      </c>
    </row>
    <row r="231" spans="2:65" s="13" customFormat="1">
      <c r="B231" s="147"/>
      <c r="D231" s="142" t="s">
        <v>167</v>
      </c>
      <c r="E231" s="148" t="s">
        <v>1</v>
      </c>
      <c r="F231" s="149" t="s">
        <v>305</v>
      </c>
      <c r="H231" s="150">
        <v>0.69299999999999995</v>
      </c>
      <c r="L231" s="147"/>
      <c r="M231" s="151"/>
      <c r="T231" s="152"/>
      <c r="AT231" s="148" t="s">
        <v>167</v>
      </c>
      <c r="AU231" s="148" t="s">
        <v>82</v>
      </c>
      <c r="AV231" s="13" t="s">
        <v>82</v>
      </c>
      <c r="AW231" s="13" t="s">
        <v>28</v>
      </c>
      <c r="AX231" s="13" t="s">
        <v>72</v>
      </c>
      <c r="AY231" s="148" t="s">
        <v>158</v>
      </c>
    </row>
    <row r="232" spans="2:65" s="13" customFormat="1">
      <c r="B232" s="147"/>
      <c r="D232" s="142" t="s">
        <v>167</v>
      </c>
      <c r="E232" s="148" t="s">
        <v>1</v>
      </c>
      <c r="F232" s="149" t="s">
        <v>306</v>
      </c>
      <c r="H232" s="150">
        <v>0.75600000000000001</v>
      </c>
      <c r="L232" s="147"/>
      <c r="M232" s="151"/>
      <c r="T232" s="152"/>
      <c r="AT232" s="148" t="s">
        <v>167</v>
      </c>
      <c r="AU232" s="148" t="s">
        <v>82</v>
      </c>
      <c r="AV232" s="13" t="s">
        <v>82</v>
      </c>
      <c r="AW232" s="13" t="s">
        <v>28</v>
      </c>
      <c r="AX232" s="13" t="s">
        <v>72</v>
      </c>
      <c r="AY232" s="148" t="s">
        <v>158</v>
      </c>
    </row>
    <row r="233" spans="2:65" s="14" customFormat="1">
      <c r="B233" s="153"/>
      <c r="D233" s="142" t="s">
        <v>167</v>
      </c>
      <c r="E233" s="154" t="s">
        <v>1</v>
      </c>
      <c r="F233" s="155" t="s">
        <v>200</v>
      </c>
      <c r="H233" s="156">
        <v>1.4490000000000001</v>
      </c>
      <c r="L233" s="153"/>
      <c r="M233" s="157"/>
      <c r="T233" s="158"/>
      <c r="AT233" s="154" t="s">
        <v>167</v>
      </c>
      <c r="AU233" s="154" t="s">
        <v>82</v>
      </c>
      <c r="AV233" s="14" t="s">
        <v>165</v>
      </c>
      <c r="AW233" s="14" t="s">
        <v>28</v>
      </c>
      <c r="AX233" s="14" t="s">
        <v>80</v>
      </c>
      <c r="AY233" s="154" t="s">
        <v>158</v>
      </c>
    </row>
    <row r="234" spans="2:65" s="1" customFormat="1" ht="33" customHeight="1">
      <c r="B234" s="128"/>
      <c r="C234" s="129" t="s">
        <v>307</v>
      </c>
      <c r="D234" s="129" t="s">
        <v>160</v>
      </c>
      <c r="E234" s="130" t="s">
        <v>308</v>
      </c>
      <c r="F234" s="131" t="s">
        <v>309</v>
      </c>
      <c r="G234" s="132" t="s">
        <v>310</v>
      </c>
      <c r="H234" s="133">
        <v>10</v>
      </c>
      <c r="I234" s="184"/>
      <c r="J234" s="134">
        <f>ROUND(I234*H234,2)</f>
        <v>0</v>
      </c>
      <c r="K234" s="131" t="s">
        <v>164</v>
      </c>
      <c r="L234" s="29"/>
      <c r="M234" s="135" t="s">
        <v>1</v>
      </c>
      <c r="N234" s="136" t="s">
        <v>37</v>
      </c>
      <c r="O234" s="137">
        <v>0.192</v>
      </c>
      <c r="P234" s="137">
        <f>O234*H234</f>
        <v>1.92</v>
      </c>
      <c r="Q234" s="137">
        <v>2.6280000000000001E-2</v>
      </c>
      <c r="R234" s="137">
        <f>Q234*H234</f>
        <v>0.26280000000000003</v>
      </c>
      <c r="S234" s="137">
        <v>0</v>
      </c>
      <c r="T234" s="138">
        <f>S234*H234</f>
        <v>0</v>
      </c>
      <c r="AR234" s="139" t="s">
        <v>165</v>
      </c>
      <c r="AT234" s="139" t="s">
        <v>160</v>
      </c>
      <c r="AU234" s="139" t="s">
        <v>82</v>
      </c>
      <c r="AY234" s="17" t="s">
        <v>158</v>
      </c>
      <c r="BE234" s="140">
        <f>IF(N234="základní",J234,0)</f>
        <v>0</v>
      </c>
      <c r="BF234" s="140">
        <f>IF(N234="snížená",J234,0)</f>
        <v>0</v>
      </c>
      <c r="BG234" s="140">
        <f>IF(N234="zákl. přenesená",J234,0)</f>
        <v>0</v>
      </c>
      <c r="BH234" s="140">
        <f>IF(N234="sníž. přenesená",J234,0)</f>
        <v>0</v>
      </c>
      <c r="BI234" s="140">
        <f>IF(N234="nulová",J234,0)</f>
        <v>0</v>
      </c>
      <c r="BJ234" s="17" t="s">
        <v>80</v>
      </c>
      <c r="BK234" s="140">
        <f>ROUND(I234*H234,2)</f>
        <v>0</v>
      </c>
      <c r="BL234" s="17" t="s">
        <v>165</v>
      </c>
      <c r="BM234" s="139" t="s">
        <v>311</v>
      </c>
    </row>
    <row r="235" spans="2:65" s="13" customFormat="1">
      <c r="B235" s="147"/>
      <c r="D235" s="142" t="s">
        <v>167</v>
      </c>
      <c r="E235" s="148" t="s">
        <v>1</v>
      </c>
      <c r="F235" s="149" t="s">
        <v>312</v>
      </c>
      <c r="H235" s="150">
        <v>10</v>
      </c>
      <c r="L235" s="147"/>
      <c r="M235" s="151"/>
      <c r="T235" s="152"/>
      <c r="AT235" s="148" t="s">
        <v>167</v>
      </c>
      <c r="AU235" s="148" t="s">
        <v>82</v>
      </c>
      <c r="AV235" s="13" t="s">
        <v>82</v>
      </c>
      <c r="AW235" s="13" t="s">
        <v>28</v>
      </c>
      <c r="AX235" s="13" t="s">
        <v>80</v>
      </c>
      <c r="AY235" s="148" t="s">
        <v>158</v>
      </c>
    </row>
    <row r="236" spans="2:65" s="1" customFormat="1" ht="33" customHeight="1">
      <c r="B236" s="128"/>
      <c r="C236" s="129" t="s">
        <v>313</v>
      </c>
      <c r="D236" s="129" t="s">
        <v>160</v>
      </c>
      <c r="E236" s="130" t="s">
        <v>314</v>
      </c>
      <c r="F236" s="131" t="s">
        <v>315</v>
      </c>
      <c r="G236" s="132" t="s">
        <v>310</v>
      </c>
      <c r="H236" s="133">
        <v>5</v>
      </c>
      <c r="I236" s="184"/>
      <c r="J236" s="134">
        <f>ROUND(I236*H236,2)</f>
        <v>0</v>
      </c>
      <c r="K236" s="131" t="s">
        <v>164</v>
      </c>
      <c r="L236" s="29"/>
      <c r="M236" s="135" t="s">
        <v>1</v>
      </c>
      <c r="N236" s="136" t="s">
        <v>37</v>
      </c>
      <c r="O236" s="137">
        <v>0.23200000000000001</v>
      </c>
      <c r="P236" s="137">
        <f>O236*H236</f>
        <v>1.1600000000000001</v>
      </c>
      <c r="Q236" s="137">
        <v>3.2349999999999997E-2</v>
      </c>
      <c r="R236" s="137">
        <f>Q236*H236</f>
        <v>0.16174999999999998</v>
      </c>
      <c r="S236" s="137">
        <v>0</v>
      </c>
      <c r="T236" s="138">
        <f>S236*H236</f>
        <v>0</v>
      </c>
      <c r="AR236" s="139" t="s">
        <v>165</v>
      </c>
      <c r="AT236" s="139" t="s">
        <v>160</v>
      </c>
      <c r="AU236" s="139" t="s">
        <v>82</v>
      </c>
      <c r="AY236" s="17" t="s">
        <v>158</v>
      </c>
      <c r="BE236" s="140">
        <f>IF(N236="základní",J236,0)</f>
        <v>0</v>
      </c>
      <c r="BF236" s="140">
        <f>IF(N236="snížená",J236,0)</f>
        <v>0</v>
      </c>
      <c r="BG236" s="140">
        <f>IF(N236="zákl. přenesená",J236,0)</f>
        <v>0</v>
      </c>
      <c r="BH236" s="140">
        <f>IF(N236="sníž. přenesená",J236,0)</f>
        <v>0</v>
      </c>
      <c r="BI236" s="140">
        <f>IF(N236="nulová",J236,0)</f>
        <v>0</v>
      </c>
      <c r="BJ236" s="17" t="s">
        <v>80</v>
      </c>
      <c r="BK236" s="140">
        <f>ROUND(I236*H236,2)</f>
        <v>0</v>
      </c>
      <c r="BL236" s="17" t="s">
        <v>165</v>
      </c>
      <c r="BM236" s="139" t="s">
        <v>316</v>
      </c>
    </row>
    <row r="237" spans="2:65" s="13" customFormat="1">
      <c r="B237" s="147"/>
      <c r="D237" s="142" t="s">
        <v>167</v>
      </c>
      <c r="E237" s="148" t="s">
        <v>1</v>
      </c>
      <c r="F237" s="149" t="s">
        <v>317</v>
      </c>
      <c r="H237" s="150">
        <v>5</v>
      </c>
      <c r="L237" s="147"/>
      <c r="M237" s="151"/>
      <c r="T237" s="152"/>
      <c r="AT237" s="148" t="s">
        <v>167</v>
      </c>
      <c r="AU237" s="148" t="s">
        <v>82</v>
      </c>
      <c r="AV237" s="13" t="s">
        <v>82</v>
      </c>
      <c r="AW237" s="13" t="s">
        <v>28</v>
      </c>
      <c r="AX237" s="13" t="s">
        <v>80</v>
      </c>
      <c r="AY237" s="148" t="s">
        <v>158</v>
      </c>
    </row>
    <row r="238" spans="2:65" s="1" customFormat="1" ht="33" customHeight="1">
      <c r="B238" s="128"/>
      <c r="C238" s="129" t="s">
        <v>318</v>
      </c>
      <c r="D238" s="129" t="s">
        <v>160</v>
      </c>
      <c r="E238" s="130" t="s">
        <v>319</v>
      </c>
      <c r="F238" s="131" t="s">
        <v>320</v>
      </c>
      <c r="G238" s="132" t="s">
        <v>310</v>
      </c>
      <c r="H238" s="133">
        <v>1</v>
      </c>
      <c r="I238" s="184"/>
      <c r="J238" s="134">
        <f>ROUND(I238*H238,2)</f>
        <v>0</v>
      </c>
      <c r="K238" s="131" t="s">
        <v>164</v>
      </c>
      <c r="L238" s="29"/>
      <c r="M238" s="135" t="s">
        <v>1</v>
      </c>
      <c r="N238" s="136" t="s">
        <v>37</v>
      </c>
      <c r="O238" s="137">
        <v>0.246</v>
      </c>
      <c r="P238" s="137">
        <f>O238*H238</f>
        <v>0.246</v>
      </c>
      <c r="Q238" s="137">
        <v>3.9629999999999999E-2</v>
      </c>
      <c r="R238" s="137">
        <f>Q238*H238</f>
        <v>3.9629999999999999E-2</v>
      </c>
      <c r="S238" s="137">
        <v>0</v>
      </c>
      <c r="T238" s="138">
        <f>S238*H238</f>
        <v>0</v>
      </c>
      <c r="AR238" s="139" t="s">
        <v>165</v>
      </c>
      <c r="AT238" s="139" t="s">
        <v>160</v>
      </c>
      <c r="AU238" s="139" t="s">
        <v>82</v>
      </c>
      <c r="AY238" s="17" t="s">
        <v>158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7" t="s">
        <v>80</v>
      </c>
      <c r="BK238" s="140">
        <f>ROUND(I238*H238,2)</f>
        <v>0</v>
      </c>
      <c r="BL238" s="17" t="s">
        <v>165</v>
      </c>
      <c r="BM238" s="139" t="s">
        <v>321</v>
      </c>
    </row>
    <row r="239" spans="2:65" s="13" customFormat="1">
      <c r="B239" s="147"/>
      <c r="D239" s="142" t="s">
        <v>167</v>
      </c>
      <c r="E239" s="148" t="s">
        <v>1</v>
      </c>
      <c r="F239" s="149" t="s">
        <v>322</v>
      </c>
      <c r="H239" s="150">
        <v>1</v>
      </c>
      <c r="L239" s="147"/>
      <c r="M239" s="151"/>
      <c r="T239" s="152"/>
      <c r="AT239" s="148" t="s">
        <v>167</v>
      </c>
      <c r="AU239" s="148" t="s">
        <v>82</v>
      </c>
      <c r="AV239" s="13" t="s">
        <v>82</v>
      </c>
      <c r="AW239" s="13" t="s">
        <v>28</v>
      </c>
      <c r="AX239" s="13" t="s">
        <v>80</v>
      </c>
      <c r="AY239" s="148" t="s">
        <v>158</v>
      </c>
    </row>
    <row r="240" spans="2:65" s="1" customFormat="1" ht="16.5" customHeight="1">
      <c r="B240" s="128"/>
      <c r="C240" s="129" t="s">
        <v>232</v>
      </c>
      <c r="D240" s="129" t="s">
        <v>160</v>
      </c>
      <c r="E240" s="130" t="s">
        <v>323</v>
      </c>
      <c r="F240" s="131" t="s">
        <v>324</v>
      </c>
      <c r="G240" s="132" t="s">
        <v>163</v>
      </c>
      <c r="H240" s="133">
        <v>5.476</v>
      </c>
      <c r="I240" s="184"/>
      <c r="J240" s="134">
        <f>ROUND(I240*H240,2)</f>
        <v>0</v>
      </c>
      <c r="K240" s="131" t="s">
        <v>164</v>
      </c>
      <c r="L240" s="29"/>
      <c r="M240" s="135" t="s">
        <v>1</v>
      </c>
      <c r="N240" s="136" t="s">
        <v>37</v>
      </c>
      <c r="O240" s="137">
        <v>6.77</v>
      </c>
      <c r="P240" s="137">
        <f>O240*H240</f>
        <v>37.072519999999997</v>
      </c>
      <c r="Q240" s="137">
        <v>1.94302</v>
      </c>
      <c r="R240" s="137">
        <f>Q240*H240</f>
        <v>10.63997752</v>
      </c>
      <c r="S240" s="137">
        <v>0</v>
      </c>
      <c r="T240" s="138">
        <f>S240*H240</f>
        <v>0</v>
      </c>
      <c r="AR240" s="139" t="s">
        <v>165</v>
      </c>
      <c r="AT240" s="139" t="s">
        <v>160</v>
      </c>
      <c r="AU240" s="139" t="s">
        <v>82</v>
      </c>
      <c r="AY240" s="17" t="s">
        <v>158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7" t="s">
        <v>80</v>
      </c>
      <c r="BK240" s="140">
        <f>ROUND(I240*H240,2)</f>
        <v>0</v>
      </c>
      <c r="BL240" s="17" t="s">
        <v>165</v>
      </c>
      <c r="BM240" s="139" t="s">
        <v>325</v>
      </c>
    </row>
    <row r="241" spans="2:65" s="12" customFormat="1" ht="22.5">
      <c r="B241" s="141"/>
      <c r="D241" s="142" t="s">
        <v>167</v>
      </c>
      <c r="E241" s="143" t="s">
        <v>1</v>
      </c>
      <c r="F241" s="144" t="s">
        <v>326</v>
      </c>
      <c r="H241" s="143" t="s">
        <v>1</v>
      </c>
      <c r="L241" s="141"/>
      <c r="M241" s="145"/>
      <c r="T241" s="146"/>
      <c r="AT241" s="143" t="s">
        <v>167</v>
      </c>
      <c r="AU241" s="143" t="s">
        <v>82</v>
      </c>
      <c r="AV241" s="12" t="s">
        <v>80</v>
      </c>
      <c r="AW241" s="12" t="s">
        <v>28</v>
      </c>
      <c r="AX241" s="12" t="s">
        <v>72</v>
      </c>
      <c r="AY241" s="143" t="s">
        <v>158</v>
      </c>
    </row>
    <row r="242" spans="2:65" s="12" customFormat="1" ht="22.5">
      <c r="B242" s="141"/>
      <c r="D242" s="142" t="s">
        <v>167</v>
      </c>
      <c r="E242" s="143" t="s">
        <v>1</v>
      </c>
      <c r="F242" s="144" t="s">
        <v>327</v>
      </c>
      <c r="H242" s="143" t="s">
        <v>1</v>
      </c>
      <c r="L242" s="141"/>
      <c r="M242" s="145"/>
      <c r="T242" s="146"/>
      <c r="AT242" s="143" t="s">
        <v>167</v>
      </c>
      <c r="AU242" s="143" t="s">
        <v>82</v>
      </c>
      <c r="AV242" s="12" t="s">
        <v>80</v>
      </c>
      <c r="AW242" s="12" t="s">
        <v>28</v>
      </c>
      <c r="AX242" s="12" t="s">
        <v>72</v>
      </c>
      <c r="AY242" s="143" t="s">
        <v>158</v>
      </c>
    </row>
    <row r="243" spans="2:65" s="13" customFormat="1">
      <c r="B243" s="147"/>
      <c r="D243" s="142" t="s">
        <v>167</v>
      </c>
      <c r="E243" s="148" t="s">
        <v>1</v>
      </c>
      <c r="F243" s="149" t="s">
        <v>328</v>
      </c>
      <c r="H243" s="150">
        <v>1.6559999999999999</v>
      </c>
      <c r="L243" s="147"/>
      <c r="M243" s="151"/>
      <c r="T243" s="152"/>
      <c r="AT243" s="148" t="s">
        <v>167</v>
      </c>
      <c r="AU243" s="148" t="s">
        <v>82</v>
      </c>
      <c r="AV243" s="13" t="s">
        <v>82</v>
      </c>
      <c r="AW243" s="13" t="s">
        <v>28</v>
      </c>
      <c r="AX243" s="13" t="s">
        <v>72</v>
      </c>
      <c r="AY243" s="148" t="s">
        <v>158</v>
      </c>
    </row>
    <row r="244" spans="2:65" s="12" customFormat="1">
      <c r="B244" s="141"/>
      <c r="D244" s="142" t="s">
        <v>167</v>
      </c>
      <c r="E244" s="143" t="s">
        <v>1</v>
      </c>
      <c r="F244" s="144" t="s">
        <v>329</v>
      </c>
      <c r="H244" s="143" t="s">
        <v>1</v>
      </c>
      <c r="L244" s="141"/>
      <c r="M244" s="145"/>
      <c r="T244" s="146"/>
      <c r="AT244" s="143" t="s">
        <v>167</v>
      </c>
      <c r="AU244" s="143" t="s">
        <v>82</v>
      </c>
      <c r="AV244" s="12" t="s">
        <v>80</v>
      </c>
      <c r="AW244" s="12" t="s">
        <v>28</v>
      </c>
      <c r="AX244" s="12" t="s">
        <v>72</v>
      </c>
      <c r="AY244" s="143" t="s">
        <v>158</v>
      </c>
    </row>
    <row r="245" spans="2:65" s="13" customFormat="1">
      <c r="B245" s="147"/>
      <c r="D245" s="142" t="s">
        <v>167</v>
      </c>
      <c r="E245" s="148" t="s">
        <v>1</v>
      </c>
      <c r="F245" s="149" t="s">
        <v>330</v>
      </c>
      <c r="H245" s="150">
        <v>2.16</v>
      </c>
      <c r="L245" s="147"/>
      <c r="M245" s="151"/>
      <c r="T245" s="152"/>
      <c r="AT245" s="148" t="s">
        <v>167</v>
      </c>
      <c r="AU245" s="148" t="s">
        <v>82</v>
      </c>
      <c r="AV245" s="13" t="s">
        <v>82</v>
      </c>
      <c r="AW245" s="13" t="s">
        <v>28</v>
      </c>
      <c r="AX245" s="13" t="s">
        <v>72</v>
      </c>
      <c r="AY245" s="148" t="s">
        <v>158</v>
      </c>
    </row>
    <row r="246" spans="2:65" s="15" customFormat="1">
      <c r="B246" s="168"/>
      <c r="D246" s="142" t="s">
        <v>167</v>
      </c>
      <c r="E246" s="169" t="s">
        <v>1</v>
      </c>
      <c r="F246" s="170" t="s">
        <v>331</v>
      </c>
      <c r="H246" s="171">
        <v>3.8159999999999998</v>
      </c>
      <c r="L246" s="168"/>
      <c r="M246" s="172"/>
      <c r="T246" s="173"/>
      <c r="AT246" s="169" t="s">
        <v>167</v>
      </c>
      <c r="AU246" s="169" t="s">
        <v>82</v>
      </c>
      <c r="AV246" s="15" t="s">
        <v>178</v>
      </c>
      <c r="AW246" s="15" t="s">
        <v>28</v>
      </c>
      <c r="AX246" s="15" t="s">
        <v>72</v>
      </c>
      <c r="AY246" s="169" t="s">
        <v>158</v>
      </c>
    </row>
    <row r="247" spans="2:65" s="12" customFormat="1">
      <c r="B247" s="141"/>
      <c r="D247" s="142" t="s">
        <v>167</v>
      </c>
      <c r="E247" s="143" t="s">
        <v>1</v>
      </c>
      <c r="F247" s="144" t="s">
        <v>332</v>
      </c>
      <c r="H247" s="143" t="s">
        <v>1</v>
      </c>
      <c r="L247" s="141"/>
      <c r="M247" s="145"/>
      <c r="T247" s="146"/>
      <c r="AT247" s="143" t="s">
        <v>167</v>
      </c>
      <c r="AU247" s="143" t="s">
        <v>82</v>
      </c>
      <c r="AV247" s="12" t="s">
        <v>80</v>
      </c>
      <c r="AW247" s="12" t="s">
        <v>28</v>
      </c>
      <c r="AX247" s="12" t="s">
        <v>72</v>
      </c>
      <c r="AY247" s="143" t="s">
        <v>158</v>
      </c>
    </row>
    <row r="248" spans="2:65" s="13" customFormat="1">
      <c r="B248" s="147"/>
      <c r="D248" s="142" t="s">
        <v>167</v>
      </c>
      <c r="E248" s="148" t="s">
        <v>1</v>
      </c>
      <c r="F248" s="149" t="s">
        <v>333</v>
      </c>
      <c r="H248" s="150">
        <v>0.13600000000000001</v>
      </c>
      <c r="L248" s="147"/>
      <c r="M248" s="151"/>
      <c r="T248" s="152"/>
      <c r="AT248" s="148" t="s">
        <v>167</v>
      </c>
      <c r="AU248" s="148" t="s">
        <v>82</v>
      </c>
      <c r="AV248" s="13" t="s">
        <v>82</v>
      </c>
      <c r="AW248" s="13" t="s">
        <v>28</v>
      </c>
      <c r="AX248" s="13" t="s">
        <v>72</v>
      </c>
      <c r="AY248" s="148" t="s">
        <v>158</v>
      </c>
    </row>
    <row r="249" spans="2:65" s="13" customFormat="1">
      <c r="B249" s="147"/>
      <c r="D249" s="142" t="s">
        <v>167</v>
      </c>
      <c r="E249" s="148" t="s">
        <v>1</v>
      </c>
      <c r="F249" s="149" t="s">
        <v>334</v>
      </c>
      <c r="H249" s="150">
        <v>1.2110000000000001</v>
      </c>
      <c r="L249" s="147"/>
      <c r="M249" s="151"/>
      <c r="T249" s="152"/>
      <c r="AT249" s="148" t="s">
        <v>167</v>
      </c>
      <c r="AU249" s="148" t="s">
        <v>82</v>
      </c>
      <c r="AV249" s="13" t="s">
        <v>82</v>
      </c>
      <c r="AW249" s="13" t="s">
        <v>28</v>
      </c>
      <c r="AX249" s="13" t="s">
        <v>72</v>
      </c>
      <c r="AY249" s="148" t="s">
        <v>158</v>
      </c>
    </row>
    <row r="250" spans="2:65" s="12" customFormat="1">
      <c r="B250" s="141"/>
      <c r="D250" s="142" t="s">
        <v>167</v>
      </c>
      <c r="E250" s="143" t="s">
        <v>1</v>
      </c>
      <c r="F250" s="144" t="s">
        <v>335</v>
      </c>
      <c r="H250" s="143" t="s">
        <v>1</v>
      </c>
      <c r="L250" s="141"/>
      <c r="M250" s="145"/>
      <c r="T250" s="146"/>
      <c r="AT250" s="143" t="s">
        <v>167</v>
      </c>
      <c r="AU250" s="143" t="s">
        <v>82</v>
      </c>
      <c r="AV250" s="12" t="s">
        <v>80</v>
      </c>
      <c r="AW250" s="12" t="s">
        <v>28</v>
      </c>
      <c r="AX250" s="12" t="s">
        <v>72</v>
      </c>
      <c r="AY250" s="143" t="s">
        <v>158</v>
      </c>
    </row>
    <row r="251" spans="2:65" s="13" customFormat="1">
      <c r="B251" s="147"/>
      <c r="D251" s="142" t="s">
        <v>167</v>
      </c>
      <c r="E251" s="148" t="s">
        <v>1</v>
      </c>
      <c r="F251" s="149" t="s">
        <v>336</v>
      </c>
      <c r="H251" s="150">
        <v>0.313</v>
      </c>
      <c r="L251" s="147"/>
      <c r="M251" s="151"/>
      <c r="T251" s="152"/>
      <c r="AT251" s="148" t="s">
        <v>167</v>
      </c>
      <c r="AU251" s="148" t="s">
        <v>82</v>
      </c>
      <c r="AV251" s="13" t="s">
        <v>82</v>
      </c>
      <c r="AW251" s="13" t="s">
        <v>28</v>
      </c>
      <c r="AX251" s="13" t="s">
        <v>72</v>
      </c>
      <c r="AY251" s="148" t="s">
        <v>158</v>
      </c>
    </row>
    <row r="252" spans="2:65" s="15" customFormat="1">
      <c r="B252" s="168"/>
      <c r="D252" s="142" t="s">
        <v>167</v>
      </c>
      <c r="E252" s="169" t="s">
        <v>1</v>
      </c>
      <c r="F252" s="170" t="s">
        <v>331</v>
      </c>
      <c r="H252" s="171">
        <v>1.66</v>
      </c>
      <c r="L252" s="168"/>
      <c r="M252" s="172"/>
      <c r="T252" s="173"/>
      <c r="AT252" s="169" t="s">
        <v>167</v>
      </c>
      <c r="AU252" s="169" t="s">
        <v>82</v>
      </c>
      <c r="AV252" s="15" t="s">
        <v>178</v>
      </c>
      <c r="AW252" s="15" t="s">
        <v>28</v>
      </c>
      <c r="AX252" s="15" t="s">
        <v>72</v>
      </c>
      <c r="AY252" s="169" t="s">
        <v>158</v>
      </c>
    </row>
    <row r="253" spans="2:65" s="14" customFormat="1">
      <c r="B253" s="153"/>
      <c r="D253" s="142" t="s">
        <v>167</v>
      </c>
      <c r="E253" s="154" t="s">
        <v>1</v>
      </c>
      <c r="F253" s="155" t="s">
        <v>200</v>
      </c>
      <c r="H253" s="156">
        <v>5.476</v>
      </c>
      <c r="L253" s="153"/>
      <c r="M253" s="157"/>
      <c r="T253" s="158"/>
      <c r="AT253" s="154" t="s">
        <v>167</v>
      </c>
      <c r="AU253" s="154" t="s">
        <v>82</v>
      </c>
      <c r="AV253" s="14" t="s">
        <v>165</v>
      </c>
      <c r="AW253" s="14" t="s">
        <v>28</v>
      </c>
      <c r="AX253" s="14" t="s">
        <v>80</v>
      </c>
      <c r="AY253" s="154" t="s">
        <v>158</v>
      </c>
    </row>
    <row r="254" spans="2:65" s="1" customFormat="1" ht="33" customHeight="1">
      <c r="B254" s="128"/>
      <c r="C254" s="129" t="s">
        <v>337</v>
      </c>
      <c r="D254" s="129" t="s">
        <v>160</v>
      </c>
      <c r="E254" s="130" t="s">
        <v>338</v>
      </c>
      <c r="F254" s="131" t="s">
        <v>339</v>
      </c>
      <c r="G254" s="132" t="s">
        <v>188</v>
      </c>
      <c r="H254" s="133">
        <v>0.113</v>
      </c>
      <c r="I254" s="184"/>
      <c r="J254" s="134">
        <f>ROUND(I254*H254,2)</f>
        <v>0</v>
      </c>
      <c r="K254" s="131" t="s">
        <v>164</v>
      </c>
      <c r="L254" s="29"/>
      <c r="M254" s="135" t="s">
        <v>1</v>
      </c>
      <c r="N254" s="136" t="s">
        <v>37</v>
      </c>
      <c r="O254" s="137">
        <v>18.175000000000001</v>
      </c>
      <c r="P254" s="137">
        <f>O254*H254</f>
        <v>2.0537750000000004</v>
      </c>
      <c r="Q254" s="137">
        <v>1.9539999999999998E-2</v>
      </c>
      <c r="R254" s="137">
        <f>Q254*H254</f>
        <v>2.2080199999999998E-3</v>
      </c>
      <c r="S254" s="137">
        <v>0</v>
      </c>
      <c r="T254" s="138">
        <f>S254*H254</f>
        <v>0</v>
      </c>
      <c r="AR254" s="139" t="s">
        <v>165</v>
      </c>
      <c r="AT254" s="139" t="s">
        <v>160</v>
      </c>
      <c r="AU254" s="139" t="s">
        <v>82</v>
      </c>
      <c r="AY254" s="17" t="s">
        <v>158</v>
      </c>
      <c r="BE254" s="140">
        <f>IF(N254="základní",J254,0)</f>
        <v>0</v>
      </c>
      <c r="BF254" s="140">
        <f>IF(N254="snížená",J254,0)</f>
        <v>0</v>
      </c>
      <c r="BG254" s="140">
        <f>IF(N254="zákl. přenesená",J254,0)</f>
        <v>0</v>
      </c>
      <c r="BH254" s="140">
        <f>IF(N254="sníž. přenesená",J254,0)</f>
        <v>0</v>
      </c>
      <c r="BI254" s="140">
        <f>IF(N254="nulová",J254,0)</f>
        <v>0</v>
      </c>
      <c r="BJ254" s="17" t="s">
        <v>80</v>
      </c>
      <c r="BK254" s="140">
        <f>ROUND(I254*H254,2)</f>
        <v>0</v>
      </c>
      <c r="BL254" s="17" t="s">
        <v>165</v>
      </c>
      <c r="BM254" s="139" t="s">
        <v>340</v>
      </c>
    </row>
    <row r="255" spans="2:65" s="12" customFormat="1">
      <c r="B255" s="141"/>
      <c r="D255" s="142" t="s">
        <v>167</v>
      </c>
      <c r="E255" s="143" t="s">
        <v>1</v>
      </c>
      <c r="F255" s="144" t="s">
        <v>341</v>
      </c>
      <c r="H255" s="143" t="s">
        <v>1</v>
      </c>
      <c r="L255" s="141"/>
      <c r="M255" s="145"/>
      <c r="T255" s="146"/>
      <c r="AT255" s="143" t="s">
        <v>167</v>
      </c>
      <c r="AU255" s="143" t="s">
        <v>82</v>
      </c>
      <c r="AV255" s="12" t="s">
        <v>80</v>
      </c>
      <c r="AW255" s="12" t="s">
        <v>28</v>
      </c>
      <c r="AX255" s="12" t="s">
        <v>72</v>
      </c>
      <c r="AY255" s="143" t="s">
        <v>158</v>
      </c>
    </row>
    <row r="256" spans="2:65" s="13" customFormat="1">
      <c r="B256" s="147"/>
      <c r="D256" s="142" t="s">
        <v>167</v>
      </c>
      <c r="E256" s="148" t="s">
        <v>1</v>
      </c>
      <c r="F256" s="149" t="s">
        <v>342</v>
      </c>
      <c r="H256" s="150">
        <v>5.3999999999999999E-2</v>
      </c>
      <c r="L256" s="147"/>
      <c r="M256" s="151"/>
      <c r="T256" s="152"/>
      <c r="AT256" s="148" t="s">
        <v>167</v>
      </c>
      <c r="AU256" s="148" t="s">
        <v>82</v>
      </c>
      <c r="AV256" s="13" t="s">
        <v>82</v>
      </c>
      <c r="AW256" s="13" t="s">
        <v>28</v>
      </c>
      <c r="AX256" s="13" t="s">
        <v>72</v>
      </c>
      <c r="AY256" s="148" t="s">
        <v>158</v>
      </c>
    </row>
    <row r="257" spans="2:65" s="12" customFormat="1">
      <c r="B257" s="141"/>
      <c r="D257" s="142" t="s">
        <v>167</v>
      </c>
      <c r="E257" s="143" t="s">
        <v>1</v>
      </c>
      <c r="F257" s="144" t="s">
        <v>343</v>
      </c>
      <c r="H257" s="143" t="s">
        <v>1</v>
      </c>
      <c r="L257" s="141"/>
      <c r="M257" s="145"/>
      <c r="T257" s="146"/>
      <c r="AT257" s="143" t="s">
        <v>167</v>
      </c>
      <c r="AU257" s="143" t="s">
        <v>82</v>
      </c>
      <c r="AV257" s="12" t="s">
        <v>80</v>
      </c>
      <c r="AW257" s="12" t="s">
        <v>28</v>
      </c>
      <c r="AX257" s="12" t="s">
        <v>72</v>
      </c>
      <c r="AY257" s="143" t="s">
        <v>158</v>
      </c>
    </row>
    <row r="258" spans="2:65" s="13" customFormat="1">
      <c r="B258" s="147"/>
      <c r="D258" s="142" t="s">
        <v>167</v>
      </c>
      <c r="E258" s="148" t="s">
        <v>1</v>
      </c>
      <c r="F258" s="149" t="s">
        <v>344</v>
      </c>
      <c r="H258" s="150">
        <v>6.0000000000000001E-3</v>
      </c>
      <c r="L258" s="147"/>
      <c r="M258" s="151"/>
      <c r="T258" s="152"/>
      <c r="AT258" s="148" t="s">
        <v>167</v>
      </c>
      <c r="AU258" s="148" t="s">
        <v>82</v>
      </c>
      <c r="AV258" s="13" t="s">
        <v>82</v>
      </c>
      <c r="AW258" s="13" t="s">
        <v>28</v>
      </c>
      <c r="AX258" s="13" t="s">
        <v>72</v>
      </c>
      <c r="AY258" s="148" t="s">
        <v>158</v>
      </c>
    </row>
    <row r="259" spans="2:65" s="15" customFormat="1">
      <c r="B259" s="168"/>
      <c r="D259" s="142" t="s">
        <v>167</v>
      </c>
      <c r="E259" s="169" t="s">
        <v>1</v>
      </c>
      <c r="F259" s="170" t="s">
        <v>331</v>
      </c>
      <c r="H259" s="171">
        <v>0.06</v>
      </c>
      <c r="L259" s="168"/>
      <c r="M259" s="172"/>
      <c r="T259" s="173"/>
      <c r="AT259" s="169" t="s">
        <v>167</v>
      </c>
      <c r="AU259" s="169" t="s">
        <v>82</v>
      </c>
      <c r="AV259" s="15" t="s">
        <v>178</v>
      </c>
      <c r="AW259" s="15" t="s">
        <v>28</v>
      </c>
      <c r="AX259" s="15" t="s">
        <v>72</v>
      </c>
      <c r="AY259" s="169" t="s">
        <v>158</v>
      </c>
    </row>
    <row r="260" spans="2:65" s="12" customFormat="1">
      <c r="B260" s="141"/>
      <c r="D260" s="142" t="s">
        <v>167</v>
      </c>
      <c r="E260" s="143" t="s">
        <v>1</v>
      </c>
      <c r="F260" s="144" t="s">
        <v>345</v>
      </c>
      <c r="H260" s="143" t="s">
        <v>1</v>
      </c>
      <c r="L260" s="141"/>
      <c r="M260" s="145"/>
      <c r="T260" s="146"/>
      <c r="AT260" s="143" t="s">
        <v>167</v>
      </c>
      <c r="AU260" s="143" t="s">
        <v>82</v>
      </c>
      <c r="AV260" s="12" t="s">
        <v>80</v>
      </c>
      <c r="AW260" s="12" t="s">
        <v>28</v>
      </c>
      <c r="AX260" s="12" t="s">
        <v>72</v>
      </c>
      <c r="AY260" s="143" t="s">
        <v>158</v>
      </c>
    </row>
    <row r="261" spans="2:65" s="13" customFormat="1">
      <c r="B261" s="147"/>
      <c r="D261" s="142" t="s">
        <v>167</v>
      </c>
      <c r="E261" s="148" t="s">
        <v>1</v>
      </c>
      <c r="F261" s="149" t="s">
        <v>346</v>
      </c>
      <c r="H261" s="150">
        <v>5.2999999999999999E-2</v>
      </c>
      <c r="L261" s="147"/>
      <c r="M261" s="151"/>
      <c r="T261" s="152"/>
      <c r="AT261" s="148" t="s">
        <v>167</v>
      </c>
      <c r="AU261" s="148" t="s">
        <v>82</v>
      </c>
      <c r="AV261" s="13" t="s">
        <v>82</v>
      </c>
      <c r="AW261" s="13" t="s">
        <v>28</v>
      </c>
      <c r="AX261" s="13" t="s">
        <v>72</v>
      </c>
      <c r="AY261" s="148" t="s">
        <v>158</v>
      </c>
    </row>
    <row r="262" spans="2:65" s="14" customFormat="1">
      <c r="B262" s="153"/>
      <c r="D262" s="142" t="s">
        <v>167</v>
      </c>
      <c r="E262" s="154" t="s">
        <v>1</v>
      </c>
      <c r="F262" s="155" t="s">
        <v>200</v>
      </c>
      <c r="H262" s="156">
        <v>0.113</v>
      </c>
      <c r="L262" s="153"/>
      <c r="M262" s="157"/>
      <c r="T262" s="158"/>
      <c r="AT262" s="154" t="s">
        <v>167</v>
      </c>
      <c r="AU262" s="154" t="s">
        <v>82</v>
      </c>
      <c r="AV262" s="14" t="s">
        <v>165</v>
      </c>
      <c r="AW262" s="14" t="s">
        <v>28</v>
      </c>
      <c r="AX262" s="14" t="s">
        <v>80</v>
      </c>
      <c r="AY262" s="154" t="s">
        <v>158</v>
      </c>
    </row>
    <row r="263" spans="2:65" s="1" customFormat="1" ht="24.2" customHeight="1">
      <c r="B263" s="128"/>
      <c r="C263" s="159" t="s">
        <v>347</v>
      </c>
      <c r="D263" s="159" t="s">
        <v>242</v>
      </c>
      <c r="E263" s="160" t="s">
        <v>348</v>
      </c>
      <c r="F263" s="161" t="s">
        <v>349</v>
      </c>
      <c r="G263" s="162" t="s">
        <v>188</v>
      </c>
      <c r="H263" s="163">
        <v>5.8000000000000003E-2</v>
      </c>
      <c r="I263" s="188"/>
      <c r="J263" s="164">
        <f>ROUND(I263*H263,2)</f>
        <v>0</v>
      </c>
      <c r="K263" s="161" t="s">
        <v>164</v>
      </c>
      <c r="L263" s="165"/>
      <c r="M263" s="166" t="s">
        <v>1</v>
      </c>
      <c r="N263" s="167" t="s">
        <v>37</v>
      </c>
      <c r="O263" s="137">
        <v>0</v>
      </c>
      <c r="P263" s="137">
        <f>O263*H263</f>
        <v>0</v>
      </c>
      <c r="Q263" s="137">
        <v>1</v>
      </c>
      <c r="R263" s="137">
        <f>Q263*H263</f>
        <v>5.8000000000000003E-2</v>
      </c>
      <c r="S263" s="137">
        <v>0</v>
      </c>
      <c r="T263" s="138">
        <f>S263*H263</f>
        <v>0</v>
      </c>
      <c r="AR263" s="139" t="s">
        <v>209</v>
      </c>
      <c r="AT263" s="139" t="s">
        <v>242</v>
      </c>
      <c r="AU263" s="139" t="s">
        <v>82</v>
      </c>
      <c r="AY263" s="17" t="s">
        <v>158</v>
      </c>
      <c r="BE263" s="140">
        <f>IF(N263="základní",J263,0)</f>
        <v>0</v>
      </c>
      <c r="BF263" s="140">
        <f>IF(N263="snížená",J263,0)</f>
        <v>0</v>
      </c>
      <c r="BG263" s="140">
        <f>IF(N263="zákl. přenesená",J263,0)</f>
        <v>0</v>
      </c>
      <c r="BH263" s="140">
        <f>IF(N263="sníž. přenesená",J263,0)</f>
        <v>0</v>
      </c>
      <c r="BI263" s="140">
        <f>IF(N263="nulová",J263,0)</f>
        <v>0</v>
      </c>
      <c r="BJ263" s="17" t="s">
        <v>80</v>
      </c>
      <c r="BK263" s="140">
        <f>ROUND(I263*H263,2)</f>
        <v>0</v>
      </c>
      <c r="BL263" s="17" t="s">
        <v>165</v>
      </c>
      <c r="BM263" s="139" t="s">
        <v>350</v>
      </c>
    </row>
    <row r="264" spans="2:65" s="12" customFormat="1">
      <c r="B264" s="141"/>
      <c r="D264" s="142" t="s">
        <v>167</v>
      </c>
      <c r="E264" s="143" t="s">
        <v>1</v>
      </c>
      <c r="F264" s="144" t="s">
        <v>345</v>
      </c>
      <c r="H264" s="143" t="s">
        <v>1</v>
      </c>
      <c r="L264" s="141"/>
      <c r="M264" s="145"/>
      <c r="T264" s="146"/>
      <c r="AT264" s="143" t="s">
        <v>167</v>
      </c>
      <c r="AU264" s="143" t="s">
        <v>82</v>
      </c>
      <c r="AV264" s="12" t="s">
        <v>80</v>
      </c>
      <c r="AW264" s="12" t="s">
        <v>28</v>
      </c>
      <c r="AX264" s="12" t="s">
        <v>72</v>
      </c>
      <c r="AY264" s="143" t="s">
        <v>158</v>
      </c>
    </row>
    <row r="265" spans="2:65" s="13" customFormat="1">
      <c r="B265" s="147"/>
      <c r="D265" s="142" t="s">
        <v>167</v>
      </c>
      <c r="E265" s="148" t="s">
        <v>1</v>
      </c>
      <c r="F265" s="149" t="s">
        <v>351</v>
      </c>
      <c r="H265" s="150">
        <v>5.8000000000000003E-2</v>
      </c>
      <c r="L265" s="147"/>
      <c r="M265" s="151"/>
      <c r="T265" s="152"/>
      <c r="AT265" s="148" t="s">
        <v>167</v>
      </c>
      <c r="AU265" s="148" t="s">
        <v>82</v>
      </c>
      <c r="AV265" s="13" t="s">
        <v>82</v>
      </c>
      <c r="AW265" s="13" t="s">
        <v>28</v>
      </c>
      <c r="AX265" s="13" t="s">
        <v>80</v>
      </c>
      <c r="AY265" s="148" t="s">
        <v>158</v>
      </c>
    </row>
    <row r="266" spans="2:65" s="1" customFormat="1" ht="24.2" customHeight="1">
      <c r="B266" s="128"/>
      <c r="C266" s="159" t="s">
        <v>352</v>
      </c>
      <c r="D266" s="159" t="s">
        <v>242</v>
      </c>
      <c r="E266" s="160" t="s">
        <v>353</v>
      </c>
      <c r="F266" s="161" t="s">
        <v>354</v>
      </c>
      <c r="G266" s="162" t="s">
        <v>188</v>
      </c>
      <c r="H266" s="163">
        <v>5.8000000000000003E-2</v>
      </c>
      <c r="I266" s="188"/>
      <c r="J266" s="164">
        <f>ROUND(I266*H266,2)</f>
        <v>0</v>
      </c>
      <c r="K266" s="161" t="s">
        <v>164</v>
      </c>
      <c r="L266" s="165"/>
      <c r="M266" s="166" t="s">
        <v>1</v>
      </c>
      <c r="N266" s="167" t="s">
        <v>37</v>
      </c>
      <c r="O266" s="137">
        <v>0</v>
      </c>
      <c r="P266" s="137">
        <f>O266*H266</f>
        <v>0</v>
      </c>
      <c r="Q266" s="137">
        <v>1</v>
      </c>
      <c r="R266" s="137">
        <f>Q266*H266</f>
        <v>5.8000000000000003E-2</v>
      </c>
      <c r="S266" s="137">
        <v>0</v>
      </c>
      <c r="T266" s="138">
        <f>S266*H266</f>
        <v>0</v>
      </c>
      <c r="AR266" s="139" t="s">
        <v>209</v>
      </c>
      <c r="AT266" s="139" t="s">
        <v>242</v>
      </c>
      <c r="AU266" s="139" t="s">
        <v>82</v>
      </c>
      <c r="AY266" s="17" t="s">
        <v>158</v>
      </c>
      <c r="BE266" s="140">
        <f>IF(N266="základní",J266,0)</f>
        <v>0</v>
      </c>
      <c r="BF266" s="140">
        <f>IF(N266="snížená",J266,0)</f>
        <v>0</v>
      </c>
      <c r="BG266" s="140">
        <f>IF(N266="zákl. přenesená",J266,0)</f>
        <v>0</v>
      </c>
      <c r="BH266" s="140">
        <f>IF(N266="sníž. přenesená",J266,0)</f>
        <v>0</v>
      </c>
      <c r="BI266" s="140">
        <f>IF(N266="nulová",J266,0)</f>
        <v>0</v>
      </c>
      <c r="BJ266" s="17" t="s">
        <v>80</v>
      </c>
      <c r="BK266" s="140">
        <f>ROUND(I266*H266,2)</f>
        <v>0</v>
      </c>
      <c r="BL266" s="17" t="s">
        <v>165</v>
      </c>
      <c r="BM266" s="139" t="s">
        <v>355</v>
      </c>
    </row>
    <row r="267" spans="2:65" s="12" customFormat="1">
      <c r="B267" s="141"/>
      <c r="D267" s="142" t="s">
        <v>167</v>
      </c>
      <c r="E267" s="143" t="s">
        <v>1</v>
      </c>
      <c r="F267" s="144" t="s">
        <v>341</v>
      </c>
      <c r="H267" s="143" t="s">
        <v>1</v>
      </c>
      <c r="L267" s="141"/>
      <c r="M267" s="145"/>
      <c r="T267" s="146"/>
      <c r="AT267" s="143" t="s">
        <v>167</v>
      </c>
      <c r="AU267" s="143" t="s">
        <v>82</v>
      </c>
      <c r="AV267" s="12" t="s">
        <v>80</v>
      </c>
      <c r="AW267" s="12" t="s">
        <v>28</v>
      </c>
      <c r="AX267" s="12" t="s">
        <v>72</v>
      </c>
      <c r="AY267" s="143" t="s">
        <v>158</v>
      </c>
    </row>
    <row r="268" spans="2:65" s="13" customFormat="1">
      <c r="B268" s="147"/>
      <c r="D268" s="142" t="s">
        <v>167</v>
      </c>
      <c r="E268" s="148" t="s">
        <v>1</v>
      </c>
      <c r="F268" s="149" t="s">
        <v>356</v>
      </c>
      <c r="H268" s="150">
        <v>5.8000000000000003E-2</v>
      </c>
      <c r="L268" s="147"/>
      <c r="M268" s="151"/>
      <c r="T268" s="152"/>
      <c r="AT268" s="148" t="s">
        <v>167</v>
      </c>
      <c r="AU268" s="148" t="s">
        <v>82</v>
      </c>
      <c r="AV268" s="13" t="s">
        <v>82</v>
      </c>
      <c r="AW268" s="13" t="s">
        <v>28</v>
      </c>
      <c r="AX268" s="13" t="s">
        <v>80</v>
      </c>
      <c r="AY268" s="148" t="s">
        <v>158</v>
      </c>
    </row>
    <row r="269" spans="2:65" s="1" customFormat="1" ht="24.2" customHeight="1">
      <c r="B269" s="128"/>
      <c r="C269" s="159" t="s">
        <v>357</v>
      </c>
      <c r="D269" s="159" t="s">
        <v>242</v>
      </c>
      <c r="E269" s="160" t="s">
        <v>358</v>
      </c>
      <c r="F269" s="161" t="s">
        <v>359</v>
      </c>
      <c r="G269" s="162" t="s">
        <v>188</v>
      </c>
      <c r="H269" s="163">
        <v>6.0000000000000001E-3</v>
      </c>
      <c r="I269" s="188"/>
      <c r="J269" s="164">
        <f>ROUND(I269*H269,2)</f>
        <v>0</v>
      </c>
      <c r="K269" s="161" t="s">
        <v>164</v>
      </c>
      <c r="L269" s="165"/>
      <c r="M269" s="166" t="s">
        <v>1</v>
      </c>
      <c r="N269" s="167" t="s">
        <v>37</v>
      </c>
      <c r="O269" s="137">
        <v>0</v>
      </c>
      <c r="P269" s="137">
        <f>O269*H269</f>
        <v>0</v>
      </c>
      <c r="Q269" s="137">
        <v>1</v>
      </c>
      <c r="R269" s="137">
        <f>Q269*H269</f>
        <v>6.0000000000000001E-3</v>
      </c>
      <c r="S269" s="137">
        <v>0</v>
      </c>
      <c r="T269" s="138">
        <f>S269*H269</f>
        <v>0</v>
      </c>
      <c r="AR269" s="139" t="s">
        <v>209</v>
      </c>
      <c r="AT269" s="139" t="s">
        <v>242</v>
      </c>
      <c r="AU269" s="139" t="s">
        <v>82</v>
      </c>
      <c r="AY269" s="17" t="s">
        <v>158</v>
      </c>
      <c r="BE269" s="140">
        <f>IF(N269="základní",J269,0)</f>
        <v>0</v>
      </c>
      <c r="BF269" s="140">
        <f>IF(N269="snížená",J269,0)</f>
        <v>0</v>
      </c>
      <c r="BG269" s="140">
        <f>IF(N269="zákl. přenesená",J269,0)</f>
        <v>0</v>
      </c>
      <c r="BH269" s="140">
        <f>IF(N269="sníž. přenesená",J269,0)</f>
        <v>0</v>
      </c>
      <c r="BI269" s="140">
        <f>IF(N269="nulová",J269,0)</f>
        <v>0</v>
      </c>
      <c r="BJ269" s="17" t="s">
        <v>80</v>
      </c>
      <c r="BK269" s="140">
        <f>ROUND(I269*H269,2)</f>
        <v>0</v>
      </c>
      <c r="BL269" s="17" t="s">
        <v>165</v>
      </c>
      <c r="BM269" s="139" t="s">
        <v>360</v>
      </c>
    </row>
    <row r="270" spans="2:65" s="12" customFormat="1">
      <c r="B270" s="141"/>
      <c r="D270" s="142" t="s">
        <v>167</v>
      </c>
      <c r="E270" s="143" t="s">
        <v>1</v>
      </c>
      <c r="F270" s="144" t="s">
        <v>361</v>
      </c>
      <c r="H270" s="143" t="s">
        <v>1</v>
      </c>
      <c r="L270" s="141"/>
      <c r="M270" s="145"/>
      <c r="T270" s="146"/>
      <c r="AT270" s="143" t="s">
        <v>167</v>
      </c>
      <c r="AU270" s="143" t="s">
        <v>82</v>
      </c>
      <c r="AV270" s="12" t="s">
        <v>80</v>
      </c>
      <c r="AW270" s="12" t="s">
        <v>28</v>
      </c>
      <c r="AX270" s="12" t="s">
        <v>72</v>
      </c>
      <c r="AY270" s="143" t="s">
        <v>158</v>
      </c>
    </row>
    <row r="271" spans="2:65" s="13" customFormat="1">
      <c r="B271" s="147"/>
      <c r="D271" s="142" t="s">
        <v>167</v>
      </c>
      <c r="E271" s="148" t="s">
        <v>1</v>
      </c>
      <c r="F271" s="149" t="s">
        <v>362</v>
      </c>
      <c r="H271" s="150">
        <v>6.0000000000000001E-3</v>
      </c>
      <c r="L271" s="147"/>
      <c r="M271" s="151"/>
      <c r="T271" s="152"/>
      <c r="AT271" s="148" t="s">
        <v>167</v>
      </c>
      <c r="AU271" s="148" t="s">
        <v>82</v>
      </c>
      <c r="AV271" s="13" t="s">
        <v>82</v>
      </c>
      <c r="AW271" s="13" t="s">
        <v>28</v>
      </c>
      <c r="AX271" s="13" t="s">
        <v>80</v>
      </c>
      <c r="AY271" s="148" t="s">
        <v>158</v>
      </c>
    </row>
    <row r="272" spans="2:65" s="1" customFormat="1" ht="24.2" customHeight="1">
      <c r="B272" s="128"/>
      <c r="C272" s="129" t="s">
        <v>363</v>
      </c>
      <c r="D272" s="129" t="s">
        <v>160</v>
      </c>
      <c r="E272" s="130" t="s">
        <v>364</v>
      </c>
      <c r="F272" s="131" t="s">
        <v>365</v>
      </c>
      <c r="G272" s="132" t="s">
        <v>188</v>
      </c>
      <c r="H272" s="133">
        <v>0.192</v>
      </c>
      <c r="I272" s="184"/>
      <c r="J272" s="134">
        <f>ROUND(I272*H272,2)</f>
        <v>0</v>
      </c>
      <c r="K272" s="131" t="s">
        <v>164</v>
      </c>
      <c r="L272" s="29"/>
      <c r="M272" s="135" t="s">
        <v>1</v>
      </c>
      <c r="N272" s="136" t="s">
        <v>37</v>
      </c>
      <c r="O272" s="137">
        <v>40.5</v>
      </c>
      <c r="P272" s="137">
        <f>O272*H272</f>
        <v>7.7759999999999998</v>
      </c>
      <c r="Q272" s="137">
        <v>1.0900000000000001</v>
      </c>
      <c r="R272" s="137">
        <f>Q272*H272</f>
        <v>0.20928000000000002</v>
      </c>
      <c r="S272" s="137">
        <v>0</v>
      </c>
      <c r="T272" s="138">
        <f>S272*H272</f>
        <v>0</v>
      </c>
      <c r="AR272" s="139" t="s">
        <v>165</v>
      </c>
      <c r="AT272" s="139" t="s">
        <v>160</v>
      </c>
      <c r="AU272" s="139" t="s">
        <v>82</v>
      </c>
      <c r="AY272" s="17" t="s">
        <v>158</v>
      </c>
      <c r="BE272" s="140">
        <f>IF(N272="základní",J272,0)</f>
        <v>0</v>
      </c>
      <c r="BF272" s="140">
        <f>IF(N272="snížená",J272,0)</f>
        <v>0</v>
      </c>
      <c r="BG272" s="140">
        <f>IF(N272="zákl. přenesená",J272,0)</f>
        <v>0</v>
      </c>
      <c r="BH272" s="140">
        <f>IF(N272="sníž. přenesená",J272,0)</f>
        <v>0</v>
      </c>
      <c r="BI272" s="140">
        <f>IF(N272="nulová",J272,0)</f>
        <v>0</v>
      </c>
      <c r="BJ272" s="17" t="s">
        <v>80</v>
      </c>
      <c r="BK272" s="140">
        <f>ROUND(I272*H272,2)</f>
        <v>0</v>
      </c>
      <c r="BL272" s="17" t="s">
        <v>165</v>
      </c>
      <c r="BM272" s="139" t="s">
        <v>366</v>
      </c>
    </row>
    <row r="273" spans="2:65" s="13" customFormat="1">
      <c r="B273" s="147"/>
      <c r="D273" s="142" t="s">
        <v>167</v>
      </c>
      <c r="E273" s="148" t="s">
        <v>1</v>
      </c>
      <c r="F273" s="149" t="s">
        <v>367</v>
      </c>
      <c r="H273" s="150">
        <v>8.8999999999999996E-2</v>
      </c>
      <c r="L273" s="147"/>
      <c r="M273" s="151"/>
      <c r="T273" s="152"/>
      <c r="AT273" s="148" t="s">
        <v>167</v>
      </c>
      <c r="AU273" s="148" t="s">
        <v>82</v>
      </c>
      <c r="AV273" s="13" t="s">
        <v>82</v>
      </c>
      <c r="AW273" s="13" t="s">
        <v>28</v>
      </c>
      <c r="AX273" s="13" t="s">
        <v>72</v>
      </c>
      <c r="AY273" s="148" t="s">
        <v>158</v>
      </c>
    </row>
    <row r="274" spans="2:65" s="13" customFormat="1">
      <c r="B274" s="147"/>
      <c r="D274" s="142" t="s">
        <v>167</v>
      </c>
      <c r="E274" s="148" t="s">
        <v>1</v>
      </c>
      <c r="F274" s="149" t="s">
        <v>368</v>
      </c>
      <c r="H274" s="150">
        <v>5.2999999999999999E-2</v>
      </c>
      <c r="L274" s="147"/>
      <c r="M274" s="151"/>
      <c r="T274" s="152"/>
      <c r="AT274" s="148" t="s">
        <v>167</v>
      </c>
      <c r="AU274" s="148" t="s">
        <v>82</v>
      </c>
      <c r="AV274" s="13" t="s">
        <v>82</v>
      </c>
      <c r="AW274" s="13" t="s">
        <v>28</v>
      </c>
      <c r="AX274" s="13" t="s">
        <v>72</v>
      </c>
      <c r="AY274" s="148" t="s">
        <v>158</v>
      </c>
    </row>
    <row r="275" spans="2:65" s="13" customFormat="1">
      <c r="B275" s="147"/>
      <c r="D275" s="142" t="s">
        <v>167</v>
      </c>
      <c r="E275" s="148" t="s">
        <v>1</v>
      </c>
      <c r="F275" s="149" t="s">
        <v>369</v>
      </c>
      <c r="H275" s="150">
        <v>0.05</v>
      </c>
      <c r="L275" s="147"/>
      <c r="M275" s="151"/>
      <c r="T275" s="152"/>
      <c r="AT275" s="148" t="s">
        <v>167</v>
      </c>
      <c r="AU275" s="148" t="s">
        <v>82</v>
      </c>
      <c r="AV275" s="13" t="s">
        <v>82</v>
      </c>
      <c r="AW275" s="13" t="s">
        <v>28</v>
      </c>
      <c r="AX275" s="13" t="s">
        <v>72</v>
      </c>
      <c r="AY275" s="148" t="s">
        <v>158</v>
      </c>
    </row>
    <row r="276" spans="2:65" s="14" customFormat="1">
      <c r="B276" s="153"/>
      <c r="D276" s="142" t="s">
        <v>167</v>
      </c>
      <c r="E276" s="154" t="s">
        <v>1</v>
      </c>
      <c r="F276" s="155" t="s">
        <v>200</v>
      </c>
      <c r="H276" s="156">
        <v>0.192</v>
      </c>
      <c r="L276" s="153"/>
      <c r="M276" s="157"/>
      <c r="T276" s="158"/>
      <c r="AT276" s="154" t="s">
        <v>167</v>
      </c>
      <c r="AU276" s="154" t="s">
        <v>82</v>
      </c>
      <c r="AV276" s="14" t="s">
        <v>165</v>
      </c>
      <c r="AW276" s="14" t="s">
        <v>28</v>
      </c>
      <c r="AX276" s="14" t="s">
        <v>80</v>
      </c>
      <c r="AY276" s="154" t="s">
        <v>158</v>
      </c>
    </row>
    <row r="277" spans="2:65" s="1" customFormat="1" ht="24.2" customHeight="1">
      <c r="B277" s="128"/>
      <c r="C277" s="129" t="s">
        <v>370</v>
      </c>
      <c r="D277" s="129" t="s">
        <v>160</v>
      </c>
      <c r="E277" s="130" t="s">
        <v>371</v>
      </c>
      <c r="F277" s="131" t="s">
        <v>372</v>
      </c>
      <c r="G277" s="132" t="s">
        <v>188</v>
      </c>
      <c r="H277" s="133">
        <v>1.337</v>
      </c>
      <c r="I277" s="184"/>
      <c r="J277" s="134">
        <f>ROUND(I277*H277,2)</f>
        <v>0</v>
      </c>
      <c r="K277" s="131" t="s">
        <v>164</v>
      </c>
      <c r="L277" s="29"/>
      <c r="M277" s="135" t="s">
        <v>1</v>
      </c>
      <c r="N277" s="136" t="s">
        <v>37</v>
      </c>
      <c r="O277" s="137">
        <v>36.9</v>
      </c>
      <c r="P277" s="137">
        <f>O277*H277</f>
        <v>49.335299999999997</v>
      </c>
      <c r="Q277" s="137">
        <v>1.0900000000000001</v>
      </c>
      <c r="R277" s="137">
        <f>Q277*H277</f>
        <v>1.45733</v>
      </c>
      <c r="S277" s="137">
        <v>0</v>
      </c>
      <c r="T277" s="138">
        <f>S277*H277</f>
        <v>0</v>
      </c>
      <c r="AR277" s="139" t="s">
        <v>165</v>
      </c>
      <c r="AT277" s="139" t="s">
        <v>160</v>
      </c>
      <c r="AU277" s="139" t="s">
        <v>82</v>
      </c>
      <c r="AY277" s="17" t="s">
        <v>158</v>
      </c>
      <c r="BE277" s="140">
        <f>IF(N277="základní",J277,0)</f>
        <v>0</v>
      </c>
      <c r="BF277" s="140">
        <f>IF(N277="snížená",J277,0)</f>
        <v>0</v>
      </c>
      <c r="BG277" s="140">
        <f>IF(N277="zákl. přenesená",J277,0)</f>
        <v>0</v>
      </c>
      <c r="BH277" s="140">
        <f>IF(N277="sníž. přenesená",J277,0)</f>
        <v>0</v>
      </c>
      <c r="BI277" s="140">
        <f>IF(N277="nulová",J277,0)</f>
        <v>0</v>
      </c>
      <c r="BJ277" s="17" t="s">
        <v>80</v>
      </c>
      <c r="BK277" s="140">
        <f>ROUND(I277*H277,2)</f>
        <v>0</v>
      </c>
      <c r="BL277" s="17" t="s">
        <v>165</v>
      </c>
      <c r="BM277" s="139" t="s">
        <v>373</v>
      </c>
    </row>
    <row r="278" spans="2:65" s="13" customFormat="1">
      <c r="B278" s="147"/>
      <c r="D278" s="142" t="s">
        <v>167</v>
      </c>
      <c r="E278" s="148" t="s">
        <v>1</v>
      </c>
      <c r="F278" s="149" t="s">
        <v>374</v>
      </c>
      <c r="H278" s="150">
        <v>7.4999999999999997E-2</v>
      </c>
      <c r="L278" s="147"/>
      <c r="M278" s="151"/>
      <c r="T278" s="152"/>
      <c r="AT278" s="148" t="s">
        <v>167</v>
      </c>
      <c r="AU278" s="148" t="s">
        <v>82</v>
      </c>
      <c r="AV278" s="13" t="s">
        <v>82</v>
      </c>
      <c r="AW278" s="13" t="s">
        <v>28</v>
      </c>
      <c r="AX278" s="13" t="s">
        <v>72</v>
      </c>
      <c r="AY278" s="148" t="s">
        <v>158</v>
      </c>
    </row>
    <row r="279" spans="2:65" s="13" customFormat="1">
      <c r="B279" s="147"/>
      <c r="D279" s="142" t="s">
        <v>167</v>
      </c>
      <c r="E279" s="148" t="s">
        <v>1</v>
      </c>
      <c r="F279" s="149" t="s">
        <v>375</v>
      </c>
      <c r="H279" s="150">
        <v>0.28499999999999998</v>
      </c>
      <c r="L279" s="147"/>
      <c r="M279" s="151"/>
      <c r="T279" s="152"/>
      <c r="AT279" s="148" t="s">
        <v>167</v>
      </c>
      <c r="AU279" s="148" t="s">
        <v>82</v>
      </c>
      <c r="AV279" s="13" t="s">
        <v>82</v>
      </c>
      <c r="AW279" s="13" t="s">
        <v>28</v>
      </c>
      <c r="AX279" s="13" t="s">
        <v>72</v>
      </c>
      <c r="AY279" s="148" t="s">
        <v>158</v>
      </c>
    </row>
    <row r="280" spans="2:65" s="13" customFormat="1">
      <c r="B280" s="147"/>
      <c r="D280" s="142" t="s">
        <v>167</v>
      </c>
      <c r="E280" s="148" t="s">
        <v>1</v>
      </c>
      <c r="F280" s="149" t="s">
        <v>376</v>
      </c>
      <c r="H280" s="150">
        <v>0.80500000000000005</v>
      </c>
      <c r="L280" s="147"/>
      <c r="M280" s="151"/>
      <c r="T280" s="152"/>
      <c r="AT280" s="148" t="s">
        <v>167</v>
      </c>
      <c r="AU280" s="148" t="s">
        <v>82</v>
      </c>
      <c r="AV280" s="13" t="s">
        <v>82</v>
      </c>
      <c r="AW280" s="13" t="s">
        <v>28</v>
      </c>
      <c r="AX280" s="13" t="s">
        <v>72</v>
      </c>
      <c r="AY280" s="148" t="s">
        <v>158</v>
      </c>
    </row>
    <row r="281" spans="2:65" s="13" customFormat="1">
      <c r="B281" s="147"/>
      <c r="D281" s="142" t="s">
        <v>167</v>
      </c>
      <c r="E281" s="148" t="s">
        <v>1</v>
      </c>
      <c r="F281" s="149" t="s">
        <v>377</v>
      </c>
      <c r="H281" s="150">
        <v>0.17199999999999999</v>
      </c>
      <c r="L281" s="147"/>
      <c r="M281" s="151"/>
      <c r="T281" s="152"/>
      <c r="AT281" s="148" t="s">
        <v>167</v>
      </c>
      <c r="AU281" s="148" t="s">
        <v>82</v>
      </c>
      <c r="AV281" s="13" t="s">
        <v>82</v>
      </c>
      <c r="AW281" s="13" t="s">
        <v>28</v>
      </c>
      <c r="AX281" s="13" t="s">
        <v>72</v>
      </c>
      <c r="AY281" s="148" t="s">
        <v>158</v>
      </c>
    </row>
    <row r="282" spans="2:65" s="14" customFormat="1">
      <c r="B282" s="153"/>
      <c r="D282" s="142" t="s">
        <v>167</v>
      </c>
      <c r="E282" s="154" t="s">
        <v>1</v>
      </c>
      <c r="F282" s="155" t="s">
        <v>200</v>
      </c>
      <c r="H282" s="156">
        <v>1.337</v>
      </c>
      <c r="L282" s="153"/>
      <c r="M282" s="157"/>
      <c r="T282" s="158"/>
      <c r="AT282" s="154" t="s">
        <v>167</v>
      </c>
      <c r="AU282" s="154" t="s">
        <v>82</v>
      </c>
      <c r="AV282" s="14" t="s">
        <v>165</v>
      </c>
      <c r="AW282" s="14" t="s">
        <v>28</v>
      </c>
      <c r="AX282" s="14" t="s">
        <v>80</v>
      </c>
      <c r="AY282" s="154" t="s">
        <v>158</v>
      </c>
    </row>
    <row r="283" spans="2:65" s="1" customFormat="1" ht="21.75" customHeight="1">
      <c r="B283" s="128"/>
      <c r="C283" s="129" t="s">
        <v>378</v>
      </c>
      <c r="D283" s="129" t="s">
        <v>160</v>
      </c>
      <c r="E283" s="130" t="s">
        <v>379</v>
      </c>
      <c r="F283" s="131" t="s">
        <v>380</v>
      </c>
      <c r="G283" s="132" t="s">
        <v>212</v>
      </c>
      <c r="H283" s="133">
        <v>16.501999999999999</v>
      </c>
      <c r="I283" s="184"/>
      <c r="J283" s="134">
        <f>ROUND(I283*H283,2)</f>
        <v>0</v>
      </c>
      <c r="K283" s="131" t="s">
        <v>164</v>
      </c>
      <c r="L283" s="29"/>
      <c r="M283" s="135" t="s">
        <v>1</v>
      </c>
      <c r="N283" s="136" t="s">
        <v>37</v>
      </c>
      <c r="O283" s="137">
        <v>0.42699999999999999</v>
      </c>
      <c r="P283" s="137">
        <f>O283*H283</f>
        <v>7.0463539999999991</v>
      </c>
      <c r="Q283" s="137">
        <v>2.8570000000000002E-2</v>
      </c>
      <c r="R283" s="137">
        <f>Q283*H283</f>
        <v>0.47146213999999997</v>
      </c>
      <c r="S283" s="137">
        <v>0</v>
      </c>
      <c r="T283" s="138">
        <f>S283*H283</f>
        <v>0</v>
      </c>
      <c r="AR283" s="139" t="s">
        <v>165</v>
      </c>
      <c r="AT283" s="139" t="s">
        <v>160</v>
      </c>
      <c r="AU283" s="139" t="s">
        <v>82</v>
      </c>
      <c r="AY283" s="17" t="s">
        <v>158</v>
      </c>
      <c r="BE283" s="140">
        <f>IF(N283="základní",J283,0)</f>
        <v>0</v>
      </c>
      <c r="BF283" s="140">
        <f>IF(N283="snížená",J283,0)</f>
        <v>0</v>
      </c>
      <c r="BG283" s="140">
        <f>IF(N283="zákl. přenesená",J283,0)</f>
        <v>0</v>
      </c>
      <c r="BH283" s="140">
        <f>IF(N283="sníž. přenesená",J283,0)</f>
        <v>0</v>
      </c>
      <c r="BI283" s="140">
        <f>IF(N283="nulová",J283,0)</f>
        <v>0</v>
      </c>
      <c r="BJ283" s="17" t="s">
        <v>80</v>
      </c>
      <c r="BK283" s="140">
        <f>ROUND(I283*H283,2)</f>
        <v>0</v>
      </c>
      <c r="BL283" s="17" t="s">
        <v>165</v>
      </c>
      <c r="BM283" s="139" t="s">
        <v>381</v>
      </c>
    </row>
    <row r="284" spans="2:65" s="12" customFormat="1">
      <c r="B284" s="141"/>
      <c r="D284" s="142" t="s">
        <v>167</v>
      </c>
      <c r="E284" s="143" t="s">
        <v>1</v>
      </c>
      <c r="F284" s="144" t="s">
        <v>382</v>
      </c>
      <c r="H284" s="143" t="s">
        <v>1</v>
      </c>
      <c r="L284" s="141"/>
      <c r="M284" s="145"/>
      <c r="T284" s="146"/>
      <c r="AT284" s="143" t="s">
        <v>167</v>
      </c>
      <c r="AU284" s="143" t="s">
        <v>82</v>
      </c>
      <c r="AV284" s="12" t="s">
        <v>80</v>
      </c>
      <c r="AW284" s="12" t="s">
        <v>28</v>
      </c>
      <c r="AX284" s="12" t="s">
        <v>72</v>
      </c>
      <c r="AY284" s="143" t="s">
        <v>158</v>
      </c>
    </row>
    <row r="285" spans="2:65" s="13" customFormat="1">
      <c r="B285" s="147"/>
      <c r="D285" s="142" t="s">
        <v>167</v>
      </c>
      <c r="E285" s="148" t="s">
        <v>1</v>
      </c>
      <c r="F285" s="149" t="s">
        <v>383</v>
      </c>
      <c r="H285" s="150">
        <v>5.4379999999999997</v>
      </c>
      <c r="L285" s="147"/>
      <c r="M285" s="151"/>
      <c r="T285" s="152"/>
      <c r="AT285" s="148" t="s">
        <v>167</v>
      </c>
      <c r="AU285" s="148" t="s">
        <v>82</v>
      </c>
      <c r="AV285" s="13" t="s">
        <v>82</v>
      </c>
      <c r="AW285" s="13" t="s">
        <v>28</v>
      </c>
      <c r="AX285" s="13" t="s">
        <v>72</v>
      </c>
      <c r="AY285" s="148" t="s">
        <v>158</v>
      </c>
    </row>
    <row r="286" spans="2:65" s="13" customFormat="1">
      <c r="B286" s="147"/>
      <c r="D286" s="142" t="s">
        <v>167</v>
      </c>
      <c r="E286" s="148" t="s">
        <v>1</v>
      </c>
      <c r="F286" s="149" t="s">
        <v>384</v>
      </c>
      <c r="H286" s="150">
        <v>6.8849999999999998</v>
      </c>
      <c r="L286" s="147"/>
      <c r="M286" s="151"/>
      <c r="T286" s="152"/>
      <c r="AT286" s="148" t="s">
        <v>167</v>
      </c>
      <c r="AU286" s="148" t="s">
        <v>82</v>
      </c>
      <c r="AV286" s="13" t="s">
        <v>82</v>
      </c>
      <c r="AW286" s="13" t="s">
        <v>28</v>
      </c>
      <c r="AX286" s="13" t="s">
        <v>72</v>
      </c>
      <c r="AY286" s="148" t="s">
        <v>158</v>
      </c>
    </row>
    <row r="287" spans="2:65" s="15" customFormat="1">
      <c r="B287" s="168"/>
      <c r="D287" s="142" t="s">
        <v>167</v>
      </c>
      <c r="E287" s="169" t="s">
        <v>1</v>
      </c>
      <c r="F287" s="170" t="s">
        <v>331</v>
      </c>
      <c r="H287" s="171">
        <v>12.323</v>
      </c>
      <c r="L287" s="168"/>
      <c r="M287" s="172"/>
      <c r="T287" s="173"/>
      <c r="AT287" s="169" t="s">
        <v>167</v>
      </c>
      <c r="AU287" s="169" t="s">
        <v>82</v>
      </c>
      <c r="AV287" s="15" t="s">
        <v>178</v>
      </c>
      <c r="AW287" s="15" t="s">
        <v>28</v>
      </c>
      <c r="AX287" s="15" t="s">
        <v>72</v>
      </c>
      <c r="AY287" s="169" t="s">
        <v>158</v>
      </c>
    </row>
    <row r="288" spans="2:65" s="12" customFormat="1">
      <c r="B288" s="141"/>
      <c r="D288" s="142" t="s">
        <v>167</v>
      </c>
      <c r="E288" s="143" t="s">
        <v>1</v>
      </c>
      <c r="F288" s="144" t="s">
        <v>385</v>
      </c>
      <c r="H288" s="143" t="s">
        <v>1</v>
      </c>
      <c r="L288" s="141"/>
      <c r="M288" s="145"/>
      <c r="T288" s="146"/>
      <c r="AT288" s="143" t="s">
        <v>167</v>
      </c>
      <c r="AU288" s="143" t="s">
        <v>82</v>
      </c>
      <c r="AV288" s="12" t="s">
        <v>80</v>
      </c>
      <c r="AW288" s="12" t="s">
        <v>28</v>
      </c>
      <c r="AX288" s="12" t="s">
        <v>72</v>
      </c>
      <c r="AY288" s="143" t="s">
        <v>158</v>
      </c>
    </row>
    <row r="289" spans="2:65" s="13" customFormat="1">
      <c r="B289" s="147"/>
      <c r="D289" s="142" t="s">
        <v>167</v>
      </c>
      <c r="E289" s="148" t="s">
        <v>1</v>
      </c>
      <c r="F289" s="149" t="s">
        <v>386</v>
      </c>
      <c r="H289" s="150">
        <v>4.1790000000000003</v>
      </c>
      <c r="L289" s="147"/>
      <c r="M289" s="151"/>
      <c r="T289" s="152"/>
      <c r="AT289" s="148" t="s">
        <v>167</v>
      </c>
      <c r="AU289" s="148" t="s">
        <v>82</v>
      </c>
      <c r="AV289" s="13" t="s">
        <v>82</v>
      </c>
      <c r="AW289" s="13" t="s">
        <v>28</v>
      </c>
      <c r="AX289" s="13" t="s">
        <v>72</v>
      </c>
      <c r="AY289" s="148" t="s">
        <v>158</v>
      </c>
    </row>
    <row r="290" spans="2:65" s="14" customFormat="1">
      <c r="B290" s="153"/>
      <c r="D290" s="142" t="s">
        <v>167</v>
      </c>
      <c r="E290" s="154" t="s">
        <v>1</v>
      </c>
      <c r="F290" s="155" t="s">
        <v>200</v>
      </c>
      <c r="H290" s="156">
        <v>16.501999999999999</v>
      </c>
      <c r="L290" s="153"/>
      <c r="M290" s="157"/>
      <c r="T290" s="158"/>
      <c r="AT290" s="154" t="s">
        <v>167</v>
      </c>
      <c r="AU290" s="154" t="s">
        <v>82</v>
      </c>
      <c r="AV290" s="14" t="s">
        <v>165</v>
      </c>
      <c r="AW290" s="14" t="s">
        <v>28</v>
      </c>
      <c r="AX290" s="14" t="s">
        <v>80</v>
      </c>
      <c r="AY290" s="154" t="s">
        <v>158</v>
      </c>
    </row>
    <row r="291" spans="2:65" s="1" customFormat="1" ht="33" customHeight="1">
      <c r="B291" s="128"/>
      <c r="C291" s="129" t="s">
        <v>387</v>
      </c>
      <c r="D291" s="129" t="s">
        <v>160</v>
      </c>
      <c r="E291" s="130" t="s">
        <v>388</v>
      </c>
      <c r="F291" s="131" t="s">
        <v>389</v>
      </c>
      <c r="G291" s="132" t="s">
        <v>212</v>
      </c>
      <c r="H291" s="133">
        <v>1.9890000000000001</v>
      </c>
      <c r="I291" s="184"/>
      <c r="J291" s="134">
        <f>ROUND(I291*H291,2)</f>
        <v>0</v>
      </c>
      <c r="K291" s="131" t="s">
        <v>164</v>
      </c>
      <c r="L291" s="29"/>
      <c r="M291" s="135" t="s">
        <v>1</v>
      </c>
      <c r="N291" s="136" t="s">
        <v>37</v>
      </c>
      <c r="O291" s="137">
        <v>0.56699999999999995</v>
      </c>
      <c r="P291" s="137">
        <f>O291*H291</f>
        <v>1.1277629999999998</v>
      </c>
      <c r="Q291" s="137">
        <v>6.1969999999999997E-2</v>
      </c>
      <c r="R291" s="137">
        <f>Q291*H291</f>
        <v>0.12325833</v>
      </c>
      <c r="S291" s="137">
        <v>0</v>
      </c>
      <c r="T291" s="138">
        <f>S291*H291</f>
        <v>0</v>
      </c>
      <c r="AR291" s="139" t="s">
        <v>165</v>
      </c>
      <c r="AT291" s="139" t="s">
        <v>160</v>
      </c>
      <c r="AU291" s="139" t="s">
        <v>82</v>
      </c>
      <c r="AY291" s="17" t="s">
        <v>158</v>
      </c>
      <c r="BE291" s="140">
        <f>IF(N291="základní",J291,0)</f>
        <v>0</v>
      </c>
      <c r="BF291" s="140">
        <f>IF(N291="snížená",J291,0)</f>
        <v>0</v>
      </c>
      <c r="BG291" s="140">
        <f>IF(N291="zákl. přenesená",J291,0)</f>
        <v>0</v>
      </c>
      <c r="BH291" s="140">
        <f>IF(N291="sníž. přenesená",J291,0)</f>
        <v>0</v>
      </c>
      <c r="BI291" s="140">
        <f>IF(N291="nulová",J291,0)</f>
        <v>0</v>
      </c>
      <c r="BJ291" s="17" t="s">
        <v>80</v>
      </c>
      <c r="BK291" s="140">
        <f>ROUND(I291*H291,2)</f>
        <v>0</v>
      </c>
      <c r="BL291" s="17" t="s">
        <v>165</v>
      </c>
      <c r="BM291" s="139" t="s">
        <v>390</v>
      </c>
    </row>
    <row r="292" spans="2:65" s="12" customFormat="1">
      <c r="B292" s="141"/>
      <c r="D292" s="142" t="s">
        <v>167</v>
      </c>
      <c r="E292" s="143" t="s">
        <v>1</v>
      </c>
      <c r="F292" s="144" t="s">
        <v>283</v>
      </c>
      <c r="H292" s="143" t="s">
        <v>1</v>
      </c>
      <c r="L292" s="141"/>
      <c r="M292" s="145"/>
      <c r="T292" s="146"/>
      <c r="AT292" s="143" t="s">
        <v>167</v>
      </c>
      <c r="AU292" s="143" t="s">
        <v>82</v>
      </c>
      <c r="AV292" s="12" t="s">
        <v>80</v>
      </c>
      <c r="AW292" s="12" t="s">
        <v>28</v>
      </c>
      <c r="AX292" s="12" t="s">
        <v>72</v>
      </c>
      <c r="AY292" s="143" t="s">
        <v>158</v>
      </c>
    </row>
    <row r="293" spans="2:65" s="13" customFormat="1">
      <c r="B293" s="147"/>
      <c r="D293" s="142" t="s">
        <v>167</v>
      </c>
      <c r="E293" s="148" t="s">
        <v>1</v>
      </c>
      <c r="F293" s="149" t="s">
        <v>391</v>
      </c>
      <c r="H293" s="150">
        <v>1.9890000000000001</v>
      </c>
      <c r="L293" s="147"/>
      <c r="M293" s="151"/>
      <c r="T293" s="152"/>
      <c r="AT293" s="148" t="s">
        <v>167</v>
      </c>
      <c r="AU293" s="148" t="s">
        <v>82</v>
      </c>
      <c r="AV293" s="13" t="s">
        <v>82</v>
      </c>
      <c r="AW293" s="13" t="s">
        <v>28</v>
      </c>
      <c r="AX293" s="13" t="s">
        <v>80</v>
      </c>
      <c r="AY293" s="148" t="s">
        <v>158</v>
      </c>
    </row>
    <row r="294" spans="2:65" s="1" customFormat="1" ht="33" customHeight="1">
      <c r="B294" s="128"/>
      <c r="C294" s="129" t="s">
        <v>392</v>
      </c>
      <c r="D294" s="129" t="s">
        <v>160</v>
      </c>
      <c r="E294" s="130" t="s">
        <v>393</v>
      </c>
      <c r="F294" s="131" t="s">
        <v>394</v>
      </c>
      <c r="G294" s="132" t="s">
        <v>212</v>
      </c>
      <c r="H294" s="133">
        <v>2.34</v>
      </c>
      <c r="I294" s="184"/>
      <c r="J294" s="134">
        <f>ROUND(I294*H294,2)</f>
        <v>0</v>
      </c>
      <c r="K294" s="131" t="s">
        <v>164</v>
      </c>
      <c r="L294" s="29"/>
      <c r="M294" s="135" t="s">
        <v>1</v>
      </c>
      <c r="N294" s="136" t="s">
        <v>37</v>
      </c>
      <c r="O294" s="137">
        <v>0.72399999999999998</v>
      </c>
      <c r="P294" s="137">
        <f>O294*H294</f>
        <v>1.6941599999999999</v>
      </c>
      <c r="Q294" s="137">
        <v>8.0610000000000001E-2</v>
      </c>
      <c r="R294" s="137">
        <f>Q294*H294</f>
        <v>0.1886274</v>
      </c>
      <c r="S294" s="137">
        <v>0</v>
      </c>
      <c r="T294" s="138">
        <f>S294*H294</f>
        <v>0</v>
      </c>
      <c r="AR294" s="139" t="s">
        <v>165</v>
      </c>
      <c r="AT294" s="139" t="s">
        <v>160</v>
      </c>
      <c r="AU294" s="139" t="s">
        <v>82</v>
      </c>
      <c r="AY294" s="17" t="s">
        <v>158</v>
      </c>
      <c r="BE294" s="140">
        <f>IF(N294="základní",J294,0)</f>
        <v>0</v>
      </c>
      <c r="BF294" s="140">
        <f>IF(N294="snížená",J294,0)</f>
        <v>0</v>
      </c>
      <c r="BG294" s="140">
        <f>IF(N294="zákl. přenesená",J294,0)</f>
        <v>0</v>
      </c>
      <c r="BH294" s="140">
        <f>IF(N294="sníž. přenesená",J294,0)</f>
        <v>0</v>
      </c>
      <c r="BI294" s="140">
        <f>IF(N294="nulová",J294,0)</f>
        <v>0</v>
      </c>
      <c r="BJ294" s="17" t="s">
        <v>80</v>
      </c>
      <c r="BK294" s="140">
        <f>ROUND(I294*H294,2)</f>
        <v>0</v>
      </c>
      <c r="BL294" s="17" t="s">
        <v>165</v>
      </c>
      <c r="BM294" s="139" t="s">
        <v>395</v>
      </c>
    </row>
    <row r="295" spans="2:65" s="13" customFormat="1">
      <c r="B295" s="147"/>
      <c r="D295" s="142" t="s">
        <v>167</v>
      </c>
      <c r="E295" s="148" t="s">
        <v>1</v>
      </c>
      <c r="F295" s="149" t="s">
        <v>396</v>
      </c>
      <c r="H295" s="150">
        <v>0.36</v>
      </c>
      <c r="L295" s="147"/>
      <c r="M295" s="151"/>
      <c r="T295" s="152"/>
      <c r="AT295" s="148" t="s">
        <v>167</v>
      </c>
      <c r="AU295" s="148" t="s">
        <v>82</v>
      </c>
      <c r="AV295" s="13" t="s">
        <v>82</v>
      </c>
      <c r="AW295" s="13" t="s">
        <v>28</v>
      </c>
      <c r="AX295" s="13" t="s">
        <v>72</v>
      </c>
      <c r="AY295" s="148" t="s">
        <v>158</v>
      </c>
    </row>
    <row r="296" spans="2:65" s="13" customFormat="1">
      <c r="B296" s="147"/>
      <c r="D296" s="142" t="s">
        <v>167</v>
      </c>
      <c r="E296" s="148" t="s">
        <v>1</v>
      </c>
      <c r="F296" s="149" t="s">
        <v>397</v>
      </c>
      <c r="H296" s="150">
        <v>1.98</v>
      </c>
      <c r="L296" s="147"/>
      <c r="M296" s="151"/>
      <c r="T296" s="152"/>
      <c r="AT296" s="148" t="s">
        <v>167</v>
      </c>
      <c r="AU296" s="148" t="s">
        <v>82</v>
      </c>
      <c r="AV296" s="13" t="s">
        <v>82</v>
      </c>
      <c r="AW296" s="13" t="s">
        <v>28</v>
      </c>
      <c r="AX296" s="13" t="s">
        <v>72</v>
      </c>
      <c r="AY296" s="148" t="s">
        <v>158</v>
      </c>
    </row>
    <row r="297" spans="2:65" s="14" customFormat="1">
      <c r="B297" s="153"/>
      <c r="D297" s="142" t="s">
        <v>167</v>
      </c>
      <c r="E297" s="154" t="s">
        <v>1</v>
      </c>
      <c r="F297" s="155" t="s">
        <v>200</v>
      </c>
      <c r="H297" s="156">
        <v>2.34</v>
      </c>
      <c r="L297" s="153"/>
      <c r="M297" s="157"/>
      <c r="T297" s="158"/>
      <c r="AT297" s="154" t="s">
        <v>167</v>
      </c>
      <c r="AU297" s="154" t="s">
        <v>82</v>
      </c>
      <c r="AV297" s="14" t="s">
        <v>165</v>
      </c>
      <c r="AW297" s="14" t="s">
        <v>28</v>
      </c>
      <c r="AX297" s="14" t="s">
        <v>80</v>
      </c>
      <c r="AY297" s="154" t="s">
        <v>158</v>
      </c>
    </row>
    <row r="298" spans="2:65" s="1" customFormat="1" ht="33" customHeight="1">
      <c r="B298" s="128"/>
      <c r="C298" s="129" t="s">
        <v>398</v>
      </c>
      <c r="D298" s="129" t="s">
        <v>160</v>
      </c>
      <c r="E298" s="130" t="s">
        <v>399</v>
      </c>
      <c r="F298" s="131" t="s">
        <v>400</v>
      </c>
      <c r="G298" s="132" t="s">
        <v>212</v>
      </c>
      <c r="H298" s="133">
        <v>19.256</v>
      </c>
      <c r="I298" s="184"/>
      <c r="J298" s="134">
        <f>ROUND(I298*H298,2)</f>
        <v>0</v>
      </c>
      <c r="K298" s="131" t="s">
        <v>164</v>
      </c>
      <c r="L298" s="29"/>
      <c r="M298" s="135" t="s">
        <v>1</v>
      </c>
      <c r="N298" s="136" t="s">
        <v>37</v>
      </c>
      <c r="O298" s="137">
        <v>0.60699999999999998</v>
      </c>
      <c r="P298" s="137">
        <f>O298*H298</f>
        <v>11.688392</v>
      </c>
      <c r="Q298" s="137">
        <v>7.9210000000000003E-2</v>
      </c>
      <c r="R298" s="137">
        <f>Q298*H298</f>
        <v>1.52526776</v>
      </c>
      <c r="S298" s="137">
        <v>0</v>
      </c>
      <c r="T298" s="138">
        <f>S298*H298</f>
        <v>0</v>
      </c>
      <c r="AR298" s="139" t="s">
        <v>165</v>
      </c>
      <c r="AT298" s="139" t="s">
        <v>160</v>
      </c>
      <c r="AU298" s="139" t="s">
        <v>82</v>
      </c>
      <c r="AY298" s="17" t="s">
        <v>158</v>
      </c>
      <c r="BE298" s="140">
        <f>IF(N298="základní",J298,0)</f>
        <v>0</v>
      </c>
      <c r="BF298" s="140">
        <f>IF(N298="snížená",J298,0)</f>
        <v>0</v>
      </c>
      <c r="BG298" s="140">
        <f>IF(N298="zákl. přenesená",J298,0)</f>
        <v>0</v>
      </c>
      <c r="BH298" s="140">
        <f>IF(N298="sníž. přenesená",J298,0)</f>
        <v>0</v>
      </c>
      <c r="BI298" s="140">
        <f>IF(N298="nulová",J298,0)</f>
        <v>0</v>
      </c>
      <c r="BJ298" s="17" t="s">
        <v>80</v>
      </c>
      <c r="BK298" s="140">
        <f>ROUND(I298*H298,2)</f>
        <v>0</v>
      </c>
      <c r="BL298" s="17" t="s">
        <v>165</v>
      </c>
      <c r="BM298" s="139" t="s">
        <v>401</v>
      </c>
    </row>
    <row r="299" spans="2:65" s="13" customFormat="1">
      <c r="B299" s="147"/>
      <c r="D299" s="142" t="s">
        <v>167</v>
      </c>
      <c r="E299" s="148" t="s">
        <v>1</v>
      </c>
      <c r="F299" s="149" t="s">
        <v>402</v>
      </c>
      <c r="H299" s="150">
        <v>3.91</v>
      </c>
      <c r="L299" s="147"/>
      <c r="M299" s="151"/>
      <c r="T299" s="152"/>
      <c r="AT299" s="148" t="s">
        <v>167</v>
      </c>
      <c r="AU299" s="148" t="s">
        <v>82</v>
      </c>
      <c r="AV299" s="13" t="s">
        <v>82</v>
      </c>
      <c r="AW299" s="13" t="s">
        <v>28</v>
      </c>
      <c r="AX299" s="13" t="s">
        <v>72</v>
      </c>
      <c r="AY299" s="148" t="s">
        <v>158</v>
      </c>
    </row>
    <row r="300" spans="2:65" s="13" customFormat="1">
      <c r="B300" s="147"/>
      <c r="D300" s="142" t="s">
        <v>167</v>
      </c>
      <c r="E300" s="148" t="s">
        <v>1</v>
      </c>
      <c r="F300" s="149" t="s">
        <v>403</v>
      </c>
      <c r="H300" s="150">
        <v>2.3199999999999998</v>
      </c>
      <c r="L300" s="147"/>
      <c r="M300" s="151"/>
      <c r="T300" s="152"/>
      <c r="AT300" s="148" t="s">
        <v>167</v>
      </c>
      <c r="AU300" s="148" t="s">
        <v>82</v>
      </c>
      <c r="AV300" s="13" t="s">
        <v>82</v>
      </c>
      <c r="AW300" s="13" t="s">
        <v>28</v>
      </c>
      <c r="AX300" s="13" t="s">
        <v>72</v>
      </c>
      <c r="AY300" s="148" t="s">
        <v>158</v>
      </c>
    </row>
    <row r="301" spans="2:65" s="13" customFormat="1">
      <c r="B301" s="147"/>
      <c r="D301" s="142" t="s">
        <v>167</v>
      </c>
      <c r="E301" s="148" t="s">
        <v>1</v>
      </c>
      <c r="F301" s="149" t="s">
        <v>404</v>
      </c>
      <c r="H301" s="150">
        <v>2.5019999999999998</v>
      </c>
      <c r="L301" s="147"/>
      <c r="M301" s="151"/>
      <c r="T301" s="152"/>
      <c r="AT301" s="148" t="s">
        <v>167</v>
      </c>
      <c r="AU301" s="148" t="s">
        <v>82</v>
      </c>
      <c r="AV301" s="13" t="s">
        <v>82</v>
      </c>
      <c r="AW301" s="13" t="s">
        <v>28</v>
      </c>
      <c r="AX301" s="13" t="s">
        <v>72</v>
      </c>
      <c r="AY301" s="148" t="s">
        <v>158</v>
      </c>
    </row>
    <row r="302" spans="2:65" s="15" customFormat="1">
      <c r="B302" s="168"/>
      <c r="D302" s="142" t="s">
        <v>167</v>
      </c>
      <c r="E302" s="169" t="s">
        <v>1</v>
      </c>
      <c r="F302" s="170" t="s">
        <v>331</v>
      </c>
      <c r="H302" s="171">
        <v>8.7319999999999993</v>
      </c>
      <c r="L302" s="168"/>
      <c r="M302" s="172"/>
      <c r="T302" s="173"/>
      <c r="AT302" s="169" t="s">
        <v>167</v>
      </c>
      <c r="AU302" s="169" t="s">
        <v>82</v>
      </c>
      <c r="AV302" s="15" t="s">
        <v>178</v>
      </c>
      <c r="AW302" s="15" t="s">
        <v>28</v>
      </c>
      <c r="AX302" s="15" t="s">
        <v>72</v>
      </c>
      <c r="AY302" s="169" t="s">
        <v>158</v>
      </c>
    </row>
    <row r="303" spans="2:65" s="13" customFormat="1">
      <c r="B303" s="147"/>
      <c r="D303" s="142" t="s">
        <v>167</v>
      </c>
      <c r="E303" s="148" t="s">
        <v>1</v>
      </c>
      <c r="F303" s="149" t="s">
        <v>405</v>
      </c>
      <c r="H303" s="150">
        <v>2.7839999999999998</v>
      </c>
      <c r="L303" s="147"/>
      <c r="M303" s="151"/>
      <c r="T303" s="152"/>
      <c r="AT303" s="148" t="s">
        <v>167</v>
      </c>
      <c r="AU303" s="148" t="s">
        <v>82</v>
      </c>
      <c r="AV303" s="13" t="s">
        <v>82</v>
      </c>
      <c r="AW303" s="13" t="s">
        <v>28</v>
      </c>
      <c r="AX303" s="13" t="s">
        <v>72</v>
      </c>
      <c r="AY303" s="148" t="s">
        <v>158</v>
      </c>
    </row>
    <row r="304" spans="2:65" s="13" customFormat="1">
      <c r="B304" s="147"/>
      <c r="D304" s="142" t="s">
        <v>167</v>
      </c>
      <c r="E304" s="148" t="s">
        <v>1</v>
      </c>
      <c r="F304" s="149" t="s">
        <v>406</v>
      </c>
      <c r="H304" s="150">
        <v>7.74</v>
      </c>
      <c r="L304" s="147"/>
      <c r="M304" s="151"/>
      <c r="T304" s="152"/>
      <c r="AT304" s="148" t="s">
        <v>167</v>
      </c>
      <c r="AU304" s="148" t="s">
        <v>82</v>
      </c>
      <c r="AV304" s="13" t="s">
        <v>82</v>
      </c>
      <c r="AW304" s="13" t="s">
        <v>28</v>
      </c>
      <c r="AX304" s="13" t="s">
        <v>72</v>
      </c>
      <c r="AY304" s="148" t="s">
        <v>158</v>
      </c>
    </row>
    <row r="305" spans="2:65" s="15" customFormat="1">
      <c r="B305" s="168"/>
      <c r="D305" s="142" t="s">
        <v>167</v>
      </c>
      <c r="E305" s="169" t="s">
        <v>1</v>
      </c>
      <c r="F305" s="170" t="s">
        <v>331</v>
      </c>
      <c r="H305" s="171">
        <v>10.523999999999999</v>
      </c>
      <c r="L305" s="168"/>
      <c r="M305" s="172"/>
      <c r="T305" s="173"/>
      <c r="AT305" s="169" t="s">
        <v>167</v>
      </c>
      <c r="AU305" s="169" t="s">
        <v>82</v>
      </c>
      <c r="AV305" s="15" t="s">
        <v>178</v>
      </c>
      <c r="AW305" s="15" t="s">
        <v>28</v>
      </c>
      <c r="AX305" s="15" t="s">
        <v>72</v>
      </c>
      <c r="AY305" s="169" t="s">
        <v>158</v>
      </c>
    </row>
    <row r="306" spans="2:65" s="14" customFormat="1">
      <c r="B306" s="153"/>
      <c r="D306" s="142" t="s">
        <v>167</v>
      </c>
      <c r="E306" s="154" t="s">
        <v>1</v>
      </c>
      <c r="F306" s="155" t="s">
        <v>200</v>
      </c>
      <c r="H306" s="156">
        <v>19.256</v>
      </c>
      <c r="L306" s="153"/>
      <c r="M306" s="157"/>
      <c r="T306" s="158"/>
      <c r="AT306" s="154" t="s">
        <v>167</v>
      </c>
      <c r="AU306" s="154" t="s">
        <v>82</v>
      </c>
      <c r="AV306" s="14" t="s">
        <v>165</v>
      </c>
      <c r="AW306" s="14" t="s">
        <v>28</v>
      </c>
      <c r="AX306" s="14" t="s">
        <v>80</v>
      </c>
      <c r="AY306" s="154" t="s">
        <v>158</v>
      </c>
    </row>
    <row r="307" spans="2:65" s="1" customFormat="1" ht="24.2" customHeight="1">
      <c r="B307" s="128"/>
      <c r="C307" s="129" t="s">
        <v>407</v>
      </c>
      <c r="D307" s="129" t="s">
        <v>160</v>
      </c>
      <c r="E307" s="130" t="s">
        <v>408</v>
      </c>
      <c r="F307" s="131" t="s">
        <v>409</v>
      </c>
      <c r="G307" s="132" t="s">
        <v>212</v>
      </c>
      <c r="H307" s="133">
        <v>59.360999999999997</v>
      </c>
      <c r="I307" s="184"/>
      <c r="J307" s="134">
        <f>ROUND(I307*H307,2)</f>
        <v>0</v>
      </c>
      <c r="K307" s="131" t="s">
        <v>164</v>
      </c>
      <c r="L307" s="29"/>
      <c r="M307" s="135" t="s">
        <v>1</v>
      </c>
      <c r="N307" s="136" t="s">
        <v>37</v>
      </c>
      <c r="O307" s="137">
        <v>0.52</v>
      </c>
      <c r="P307" s="137">
        <f>O307*H307</f>
        <v>30.867719999999998</v>
      </c>
      <c r="Q307" s="137">
        <v>6.1719999999999997E-2</v>
      </c>
      <c r="R307" s="137">
        <f>Q307*H307</f>
        <v>3.6637609199999996</v>
      </c>
      <c r="S307" s="137">
        <v>0</v>
      </c>
      <c r="T307" s="138">
        <f>S307*H307</f>
        <v>0</v>
      </c>
      <c r="AR307" s="139" t="s">
        <v>165</v>
      </c>
      <c r="AT307" s="139" t="s">
        <v>160</v>
      </c>
      <c r="AU307" s="139" t="s">
        <v>82</v>
      </c>
      <c r="AY307" s="17" t="s">
        <v>158</v>
      </c>
      <c r="BE307" s="140">
        <f>IF(N307="základní",J307,0)</f>
        <v>0</v>
      </c>
      <c r="BF307" s="140">
        <f>IF(N307="snížená",J307,0)</f>
        <v>0</v>
      </c>
      <c r="BG307" s="140">
        <f>IF(N307="zákl. přenesená",J307,0)</f>
        <v>0</v>
      </c>
      <c r="BH307" s="140">
        <f>IF(N307="sníž. přenesená",J307,0)</f>
        <v>0</v>
      </c>
      <c r="BI307" s="140">
        <f>IF(N307="nulová",J307,0)</f>
        <v>0</v>
      </c>
      <c r="BJ307" s="17" t="s">
        <v>80</v>
      </c>
      <c r="BK307" s="140">
        <f>ROUND(I307*H307,2)</f>
        <v>0</v>
      </c>
      <c r="BL307" s="17" t="s">
        <v>165</v>
      </c>
      <c r="BM307" s="139" t="s">
        <v>410</v>
      </c>
    </row>
    <row r="308" spans="2:65" s="12" customFormat="1">
      <c r="B308" s="141"/>
      <c r="D308" s="142" t="s">
        <v>167</v>
      </c>
      <c r="E308" s="143" t="s">
        <v>1</v>
      </c>
      <c r="F308" s="144" t="s">
        <v>281</v>
      </c>
      <c r="H308" s="143" t="s">
        <v>1</v>
      </c>
      <c r="L308" s="141"/>
      <c r="M308" s="145"/>
      <c r="T308" s="146"/>
      <c r="AT308" s="143" t="s">
        <v>167</v>
      </c>
      <c r="AU308" s="143" t="s">
        <v>82</v>
      </c>
      <c r="AV308" s="12" t="s">
        <v>80</v>
      </c>
      <c r="AW308" s="12" t="s">
        <v>28</v>
      </c>
      <c r="AX308" s="12" t="s">
        <v>72</v>
      </c>
      <c r="AY308" s="143" t="s">
        <v>158</v>
      </c>
    </row>
    <row r="309" spans="2:65" s="13" customFormat="1">
      <c r="B309" s="147"/>
      <c r="D309" s="142" t="s">
        <v>167</v>
      </c>
      <c r="E309" s="148" t="s">
        <v>1</v>
      </c>
      <c r="F309" s="149" t="s">
        <v>411</v>
      </c>
      <c r="H309" s="150">
        <v>8.7249999999999996</v>
      </c>
      <c r="L309" s="147"/>
      <c r="M309" s="151"/>
      <c r="T309" s="152"/>
      <c r="AT309" s="148" t="s">
        <v>167</v>
      </c>
      <c r="AU309" s="148" t="s">
        <v>82</v>
      </c>
      <c r="AV309" s="13" t="s">
        <v>82</v>
      </c>
      <c r="AW309" s="13" t="s">
        <v>28</v>
      </c>
      <c r="AX309" s="13" t="s">
        <v>72</v>
      </c>
      <c r="AY309" s="148" t="s">
        <v>158</v>
      </c>
    </row>
    <row r="310" spans="2:65" s="13" customFormat="1">
      <c r="B310" s="147"/>
      <c r="D310" s="142" t="s">
        <v>167</v>
      </c>
      <c r="E310" s="148" t="s">
        <v>1</v>
      </c>
      <c r="F310" s="149" t="s">
        <v>412</v>
      </c>
      <c r="H310" s="150">
        <v>18.617000000000001</v>
      </c>
      <c r="L310" s="147"/>
      <c r="M310" s="151"/>
      <c r="T310" s="152"/>
      <c r="AT310" s="148" t="s">
        <v>167</v>
      </c>
      <c r="AU310" s="148" t="s">
        <v>82</v>
      </c>
      <c r="AV310" s="13" t="s">
        <v>82</v>
      </c>
      <c r="AW310" s="13" t="s">
        <v>28</v>
      </c>
      <c r="AX310" s="13" t="s">
        <v>72</v>
      </c>
      <c r="AY310" s="148" t="s">
        <v>158</v>
      </c>
    </row>
    <row r="311" spans="2:65" s="13" customFormat="1">
      <c r="B311" s="147"/>
      <c r="D311" s="142" t="s">
        <v>167</v>
      </c>
      <c r="E311" s="148" t="s">
        <v>1</v>
      </c>
      <c r="F311" s="149" t="s">
        <v>413</v>
      </c>
      <c r="H311" s="150">
        <v>-7.1159999999999997</v>
      </c>
      <c r="L311" s="147"/>
      <c r="M311" s="151"/>
      <c r="T311" s="152"/>
      <c r="AT311" s="148" t="s">
        <v>167</v>
      </c>
      <c r="AU311" s="148" t="s">
        <v>82</v>
      </c>
      <c r="AV311" s="13" t="s">
        <v>82</v>
      </c>
      <c r="AW311" s="13" t="s">
        <v>28</v>
      </c>
      <c r="AX311" s="13" t="s">
        <v>72</v>
      </c>
      <c r="AY311" s="148" t="s">
        <v>158</v>
      </c>
    </row>
    <row r="312" spans="2:65" s="13" customFormat="1">
      <c r="B312" s="147"/>
      <c r="D312" s="142" t="s">
        <v>167</v>
      </c>
      <c r="E312" s="148" t="s">
        <v>1</v>
      </c>
      <c r="F312" s="149" t="s">
        <v>414</v>
      </c>
      <c r="H312" s="150">
        <v>12.321999999999999</v>
      </c>
      <c r="L312" s="147"/>
      <c r="M312" s="151"/>
      <c r="T312" s="152"/>
      <c r="AT312" s="148" t="s">
        <v>167</v>
      </c>
      <c r="AU312" s="148" t="s">
        <v>82</v>
      </c>
      <c r="AV312" s="13" t="s">
        <v>82</v>
      </c>
      <c r="AW312" s="13" t="s">
        <v>28</v>
      </c>
      <c r="AX312" s="13" t="s">
        <v>72</v>
      </c>
      <c r="AY312" s="148" t="s">
        <v>158</v>
      </c>
    </row>
    <row r="313" spans="2:65" s="15" customFormat="1">
      <c r="B313" s="168"/>
      <c r="D313" s="142" t="s">
        <v>167</v>
      </c>
      <c r="E313" s="169" t="s">
        <v>1</v>
      </c>
      <c r="F313" s="170" t="s">
        <v>331</v>
      </c>
      <c r="H313" s="171">
        <v>32.548000000000002</v>
      </c>
      <c r="L313" s="168"/>
      <c r="M313" s="172"/>
      <c r="T313" s="173"/>
      <c r="AT313" s="169" t="s">
        <v>167</v>
      </c>
      <c r="AU313" s="169" t="s">
        <v>82</v>
      </c>
      <c r="AV313" s="15" t="s">
        <v>178</v>
      </c>
      <c r="AW313" s="15" t="s">
        <v>28</v>
      </c>
      <c r="AX313" s="15" t="s">
        <v>72</v>
      </c>
      <c r="AY313" s="169" t="s">
        <v>158</v>
      </c>
    </row>
    <row r="314" spans="2:65" s="12" customFormat="1">
      <c r="B314" s="141"/>
      <c r="D314" s="142" t="s">
        <v>167</v>
      </c>
      <c r="E314" s="143" t="s">
        <v>1</v>
      </c>
      <c r="F314" s="144" t="s">
        <v>283</v>
      </c>
      <c r="H314" s="143" t="s">
        <v>1</v>
      </c>
      <c r="L314" s="141"/>
      <c r="M314" s="145"/>
      <c r="T314" s="146"/>
      <c r="AT314" s="143" t="s">
        <v>167</v>
      </c>
      <c r="AU314" s="143" t="s">
        <v>82</v>
      </c>
      <c r="AV314" s="12" t="s">
        <v>80</v>
      </c>
      <c r="AW314" s="12" t="s">
        <v>28</v>
      </c>
      <c r="AX314" s="12" t="s">
        <v>72</v>
      </c>
      <c r="AY314" s="143" t="s">
        <v>158</v>
      </c>
    </row>
    <row r="315" spans="2:65" s="13" customFormat="1">
      <c r="B315" s="147"/>
      <c r="D315" s="142" t="s">
        <v>167</v>
      </c>
      <c r="E315" s="148" t="s">
        <v>1</v>
      </c>
      <c r="F315" s="149" t="s">
        <v>415</v>
      </c>
      <c r="H315" s="150">
        <v>32.329000000000001</v>
      </c>
      <c r="L315" s="147"/>
      <c r="M315" s="151"/>
      <c r="T315" s="152"/>
      <c r="AT315" s="148" t="s">
        <v>167</v>
      </c>
      <c r="AU315" s="148" t="s">
        <v>82</v>
      </c>
      <c r="AV315" s="13" t="s">
        <v>82</v>
      </c>
      <c r="AW315" s="13" t="s">
        <v>28</v>
      </c>
      <c r="AX315" s="13" t="s">
        <v>72</v>
      </c>
      <c r="AY315" s="148" t="s">
        <v>158</v>
      </c>
    </row>
    <row r="316" spans="2:65" s="13" customFormat="1">
      <c r="B316" s="147"/>
      <c r="D316" s="142" t="s">
        <v>167</v>
      </c>
      <c r="E316" s="148" t="s">
        <v>1</v>
      </c>
      <c r="F316" s="149" t="s">
        <v>416</v>
      </c>
      <c r="H316" s="150">
        <v>-5.516</v>
      </c>
      <c r="L316" s="147"/>
      <c r="M316" s="151"/>
      <c r="T316" s="152"/>
      <c r="AT316" s="148" t="s">
        <v>167</v>
      </c>
      <c r="AU316" s="148" t="s">
        <v>82</v>
      </c>
      <c r="AV316" s="13" t="s">
        <v>82</v>
      </c>
      <c r="AW316" s="13" t="s">
        <v>28</v>
      </c>
      <c r="AX316" s="13" t="s">
        <v>72</v>
      </c>
      <c r="AY316" s="148" t="s">
        <v>158</v>
      </c>
    </row>
    <row r="317" spans="2:65" s="15" customFormat="1">
      <c r="B317" s="168"/>
      <c r="D317" s="142" t="s">
        <v>167</v>
      </c>
      <c r="E317" s="169" t="s">
        <v>1</v>
      </c>
      <c r="F317" s="170" t="s">
        <v>331</v>
      </c>
      <c r="H317" s="171">
        <v>26.812999999999999</v>
      </c>
      <c r="L317" s="168"/>
      <c r="M317" s="172"/>
      <c r="T317" s="173"/>
      <c r="AT317" s="169" t="s">
        <v>167</v>
      </c>
      <c r="AU317" s="169" t="s">
        <v>82</v>
      </c>
      <c r="AV317" s="15" t="s">
        <v>178</v>
      </c>
      <c r="AW317" s="15" t="s">
        <v>28</v>
      </c>
      <c r="AX317" s="15" t="s">
        <v>72</v>
      </c>
      <c r="AY317" s="169" t="s">
        <v>158</v>
      </c>
    </row>
    <row r="318" spans="2:65" s="14" customFormat="1">
      <c r="B318" s="153"/>
      <c r="D318" s="142" t="s">
        <v>167</v>
      </c>
      <c r="E318" s="154" t="s">
        <v>1</v>
      </c>
      <c r="F318" s="155" t="s">
        <v>200</v>
      </c>
      <c r="H318" s="156">
        <v>59.360999999999997</v>
      </c>
      <c r="L318" s="153"/>
      <c r="M318" s="157"/>
      <c r="T318" s="158"/>
      <c r="AT318" s="154" t="s">
        <v>167</v>
      </c>
      <c r="AU318" s="154" t="s">
        <v>82</v>
      </c>
      <c r="AV318" s="14" t="s">
        <v>165</v>
      </c>
      <c r="AW318" s="14" t="s">
        <v>28</v>
      </c>
      <c r="AX318" s="14" t="s">
        <v>80</v>
      </c>
      <c r="AY318" s="154" t="s">
        <v>158</v>
      </c>
    </row>
    <row r="319" spans="2:65" s="1" customFormat="1" ht="24.2" customHeight="1">
      <c r="B319" s="128"/>
      <c r="C319" s="129" t="s">
        <v>417</v>
      </c>
      <c r="D319" s="129" t="s">
        <v>160</v>
      </c>
      <c r="E319" s="130" t="s">
        <v>418</v>
      </c>
      <c r="F319" s="131" t="s">
        <v>419</v>
      </c>
      <c r="G319" s="132" t="s">
        <v>212</v>
      </c>
      <c r="H319" s="133">
        <v>94.45</v>
      </c>
      <c r="I319" s="184"/>
      <c r="J319" s="134">
        <f>ROUND(I319*H319,2)</f>
        <v>0</v>
      </c>
      <c r="K319" s="131" t="s">
        <v>164</v>
      </c>
      <c r="L319" s="29"/>
      <c r="M319" s="135" t="s">
        <v>1</v>
      </c>
      <c r="N319" s="136" t="s">
        <v>37</v>
      </c>
      <c r="O319" s="137">
        <v>0.53500000000000003</v>
      </c>
      <c r="P319" s="137">
        <f>O319*H319</f>
        <v>50.530750000000005</v>
      </c>
      <c r="Q319" s="137">
        <v>6.9980000000000001E-2</v>
      </c>
      <c r="R319" s="137">
        <f>Q319*H319</f>
        <v>6.6096110000000001</v>
      </c>
      <c r="S319" s="137">
        <v>0</v>
      </c>
      <c r="T319" s="138">
        <f>S319*H319</f>
        <v>0</v>
      </c>
      <c r="AR319" s="139" t="s">
        <v>165</v>
      </c>
      <c r="AT319" s="139" t="s">
        <v>160</v>
      </c>
      <c r="AU319" s="139" t="s">
        <v>82</v>
      </c>
      <c r="AY319" s="17" t="s">
        <v>158</v>
      </c>
      <c r="BE319" s="140">
        <f>IF(N319="základní",J319,0)</f>
        <v>0</v>
      </c>
      <c r="BF319" s="140">
        <f>IF(N319="snížená",J319,0)</f>
        <v>0</v>
      </c>
      <c r="BG319" s="140">
        <f>IF(N319="zákl. přenesená",J319,0)</f>
        <v>0</v>
      </c>
      <c r="BH319" s="140">
        <f>IF(N319="sníž. přenesená",J319,0)</f>
        <v>0</v>
      </c>
      <c r="BI319" s="140">
        <f>IF(N319="nulová",J319,0)</f>
        <v>0</v>
      </c>
      <c r="BJ319" s="17" t="s">
        <v>80</v>
      </c>
      <c r="BK319" s="140">
        <f>ROUND(I319*H319,2)</f>
        <v>0</v>
      </c>
      <c r="BL319" s="17" t="s">
        <v>165</v>
      </c>
      <c r="BM319" s="139" t="s">
        <v>420</v>
      </c>
    </row>
    <row r="320" spans="2:65" s="12" customFormat="1">
      <c r="B320" s="141"/>
      <c r="D320" s="142" t="s">
        <v>167</v>
      </c>
      <c r="E320" s="143" t="s">
        <v>1</v>
      </c>
      <c r="F320" s="144" t="s">
        <v>281</v>
      </c>
      <c r="H320" s="143" t="s">
        <v>1</v>
      </c>
      <c r="L320" s="141"/>
      <c r="M320" s="145"/>
      <c r="T320" s="146"/>
      <c r="AT320" s="143" t="s">
        <v>167</v>
      </c>
      <c r="AU320" s="143" t="s">
        <v>82</v>
      </c>
      <c r="AV320" s="12" t="s">
        <v>80</v>
      </c>
      <c r="AW320" s="12" t="s">
        <v>28</v>
      </c>
      <c r="AX320" s="12" t="s">
        <v>72</v>
      </c>
      <c r="AY320" s="143" t="s">
        <v>158</v>
      </c>
    </row>
    <row r="321" spans="2:65" s="13" customFormat="1">
      <c r="B321" s="147"/>
      <c r="D321" s="142" t="s">
        <v>167</v>
      </c>
      <c r="E321" s="148" t="s">
        <v>1</v>
      </c>
      <c r="F321" s="149" t="s">
        <v>421</v>
      </c>
      <c r="H321" s="150">
        <v>61.860999999999997</v>
      </c>
      <c r="L321" s="147"/>
      <c r="M321" s="151"/>
      <c r="T321" s="152"/>
      <c r="AT321" s="148" t="s">
        <v>167</v>
      </c>
      <c r="AU321" s="148" t="s">
        <v>82</v>
      </c>
      <c r="AV321" s="13" t="s">
        <v>82</v>
      </c>
      <c r="AW321" s="13" t="s">
        <v>28</v>
      </c>
      <c r="AX321" s="13" t="s">
        <v>72</v>
      </c>
      <c r="AY321" s="148" t="s">
        <v>158</v>
      </c>
    </row>
    <row r="322" spans="2:65" s="13" customFormat="1">
      <c r="B322" s="147"/>
      <c r="D322" s="142" t="s">
        <v>167</v>
      </c>
      <c r="E322" s="148" t="s">
        <v>1</v>
      </c>
      <c r="F322" s="149" t="s">
        <v>422</v>
      </c>
      <c r="H322" s="150">
        <v>-7.0919999999999996</v>
      </c>
      <c r="L322" s="147"/>
      <c r="M322" s="151"/>
      <c r="T322" s="152"/>
      <c r="AT322" s="148" t="s">
        <v>167</v>
      </c>
      <c r="AU322" s="148" t="s">
        <v>82</v>
      </c>
      <c r="AV322" s="13" t="s">
        <v>82</v>
      </c>
      <c r="AW322" s="13" t="s">
        <v>28</v>
      </c>
      <c r="AX322" s="13" t="s">
        <v>72</v>
      </c>
      <c r="AY322" s="148" t="s">
        <v>158</v>
      </c>
    </row>
    <row r="323" spans="2:65" s="13" customFormat="1">
      <c r="B323" s="147"/>
      <c r="D323" s="142" t="s">
        <v>167</v>
      </c>
      <c r="E323" s="148" t="s">
        <v>1</v>
      </c>
      <c r="F323" s="149" t="s">
        <v>423</v>
      </c>
      <c r="H323" s="150">
        <v>29.050999999999998</v>
      </c>
      <c r="L323" s="147"/>
      <c r="M323" s="151"/>
      <c r="T323" s="152"/>
      <c r="AT323" s="148" t="s">
        <v>167</v>
      </c>
      <c r="AU323" s="148" t="s">
        <v>82</v>
      </c>
      <c r="AV323" s="13" t="s">
        <v>82</v>
      </c>
      <c r="AW323" s="13" t="s">
        <v>28</v>
      </c>
      <c r="AX323" s="13" t="s">
        <v>72</v>
      </c>
      <c r="AY323" s="148" t="s">
        <v>158</v>
      </c>
    </row>
    <row r="324" spans="2:65" s="15" customFormat="1">
      <c r="B324" s="168"/>
      <c r="D324" s="142" t="s">
        <v>167</v>
      </c>
      <c r="E324" s="169" t="s">
        <v>1</v>
      </c>
      <c r="F324" s="170" t="s">
        <v>331</v>
      </c>
      <c r="H324" s="171">
        <v>83.82</v>
      </c>
      <c r="L324" s="168"/>
      <c r="M324" s="172"/>
      <c r="T324" s="173"/>
      <c r="AT324" s="169" t="s">
        <v>167</v>
      </c>
      <c r="AU324" s="169" t="s">
        <v>82</v>
      </c>
      <c r="AV324" s="15" t="s">
        <v>178</v>
      </c>
      <c r="AW324" s="15" t="s">
        <v>28</v>
      </c>
      <c r="AX324" s="15" t="s">
        <v>72</v>
      </c>
      <c r="AY324" s="169" t="s">
        <v>158</v>
      </c>
    </row>
    <row r="325" spans="2:65" s="12" customFormat="1">
      <c r="B325" s="141"/>
      <c r="D325" s="142" t="s">
        <v>167</v>
      </c>
      <c r="E325" s="143" t="s">
        <v>1</v>
      </c>
      <c r="F325" s="144" t="s">
        <v>283</v>
      </c>
      <c r="H325" s="143" t="s">
        <v>1</v>
      </c>
      <c r="L325" s="141"/>
      <c r="M325" s="145"/>
      <c r="T325" s="146"/>
      <c r="AT325" s="143" t="s">
        <v>167</v>
      </c>
      <c r="AU325" s="143" t="s">
        <v>82</v>
      </c>
      <c r="AV325" s="12" t="s">
        <v>80</v>
      </c>
      <c r="AW325" s="12" t="s">
        <v>28</v>
      </c>
      <c r="AX325" s="12" t="s">
        <v>72</v>
      </c>
      <c r="AY325" s="143" t="s">
        <v>158</v>
      </c>
    </row>
    <row r="326" spans="2:65" s="13" customFormat="1">
      <c r="B326" s="147"/>
      <c r="D326" s="142" t="s">
        <v>167</v>
      </c>
      <c r="E326" s="148" t="s">
        <v>1</v>
      </c>
      <c r="F326" s="149" t="s">
        <v>424</v>
      </c>
      <c r="H326" s="150">
        <v>10.63</v>
      </c>
      <c r="L326" s="147"/>
      <c r="M326" s="151"/>
      <c r="T326" s="152"/>
      <c r="AT326" s="148" t="s">
        <v>167</v>
      </c>
      <c r="AU326" s="148" t="s">
        <v>82</v>
      </c>
      <c r="AV326" s="13" t="s">
        <v>82</v>
      </c>
      <c r="AW326" s="13" t="s">
        <v>28</v>
      </c>
      <c r="AX326" s="13" t="s">
        <v>72</v>
      </c>
      <c r="AY326" s="148" t="s">
        <v>158</v>
      </c>
    </row>
    <row r="327" spans="2:65" s="14" customFormat="1">
      <c r="B327" s="153"/>
      <c r="D327" s="142" t="s">
        <v>167</v>
      </c>
      <c r="E327" s="154" t="s">
        <v>1</v>
      </c>
      <c r="F327" s="155" t="s">
        <v>200</v>
      </c>
      <c r="H327" s="156">
        <v>94.45</v>
      </c>
      <c r="L327" s="153"/>
      <c r="M327" s="157"/>
      <c r="T327" s="158"/>
      <c r="AT327" s="154" t="s">
        <v>167</v>
      </c>
      <c r="AU327" s="154" t="s">
        <v>82</v>
      </c>
      <c r="AV327" s="14" t="s">
        <v>165</v>
      </c>
      <c r="AW327" s="14" t="s">
        <v>28</v>
      </c>
      <c r="AX327" s="14" t="s">
        <v>80</v>
      </c>
      <c r="AY327" s="154" t="s">
        <v>158</v>
      </c>
    </row>
    <row r="328" spans="2:65" s="1" customFormat="1" ht="24.2" customHeight="1">
      <c r="B328" s="128"/>
      <c r="C328" s="129" t="s">
        <v>425</v>
      </c>
      <c r="D328" s="129" t="s">
        <v>160</v>
      </c>
      <c r="E328" s="130" t="s">
        <v>426</v>
      </c>
      <c r="F328" s="131" t="s">
        <v>427</v>
      </c>
      <c r="G328" s="132" t="s">
        <v>212</v>
      </c>
      <c r="H328" s="133">
        <v>37.500999999999998</v>
      </c>
      <c r="I328" s="184"/>
      <c r="J328" s="134">
        <f>ROUND(I328*H328,2)</f>
        <v>0</v>
      </c>
      <c r="K328" s="131" t="s">
        <v>164</v>
      </c>
      <c r="L328" s="29"/>
      <c r="M328" s="135" t="s">
        <v>1</v>
      </c>
      <c r="N328" s="136" t="s">
        <v>37</v>
      </c>
      <c r="O328" s="137">
        <v>0.54600000000000004</v>
      </c>
      <c r="P328" s="137">
        <f>O328*H328</f>
        <v>20.475546000000001</v>
      </c>
      <c r="Q328" s="137">
        <v>7.9210000000000003E-2</v>
      </c>
      <c r="R328" s="137">
        <f>Q328*H328</f>
        <v>2.9704542099999998</v>
      </c>
      <c r="S328" s="137">
        <v>0</v>
      </c>
      <c r="T328" s="138">
        <f>S328*H328</f>
        <v>0</v>
      </c>
      <c r="AR328" s="139" t="s">
        <v>165</v>
      </c>
      <c r="AT328" s="139" t="s">
        <v>160</v>
      </c>
      <c r="AU328" s="139" t="s">
        <v>82</v>
      </c>
      <c r="AY328" s="17" t="s">
        <v>158</v>
      </c>
      <c r="BE328" s="140">
        <f>IF(N328="základní",J328,0)</f>
        <v>0</v>
      </c>
      <c r="BF328" s="140">
        <f>IF(N328="snížená",J328,0)</f>
        <v>0</v>
      </c>
      <c r="BG328" s="140">
        <f>IF(N328="zákl. přenesená",J328,0)</f>
        <v>0</v>
      </c>
      <c r="BH328" s="140">
        <f>IF(N328="sníž. přenesená",J328,0)</f>
        <v>0</v>
      </c>
      <c r="BI328" s="140">
        <f>IF(N328="nulová",J328,0)</f>
        <v>0</v>
      </c>
      <c r="BJ328" s="17" t="s">
        <v>80</v>
      </c>
      <c r="BK328" s="140">
        <f>ROUND(I328*H328,2)</f>
        <v>0</v>
      </c>
      <c r="BL328" s="17" t="s">
        <v>165</v>
      </c>
      <c r="BM328" s="139" t="s">
        <v>428</v>
      </c>
    </row>
    <row r="329" spans="2:65" s="12" customFormat="1">
      <c r="B329" s="141"/>
      <c r="D329" s="142" t="s">
        <v>167</v>
      </c>
      <c r="E329" s="143" t="s">
        <v>1</v>
      </c>
      <c r="F329" s="144" t="s">
        <v>281</v>
      </c>
      <c r="H329" s="143" t="s">
        <v>1</v>
      </c>
      <c r="L329" s="141"/>
      <c r="M329" s="145"/>
      <c r="T329" s="146"/>
      <c r="AT329" s="143" t="s">
        <v>167</v>
      </c>
      <c r="AU329" s="143" t="s">
        <v>82</v>
      </c>
      <c r="AV329" s="12" t="s">
        <v>80</v>
      </c>
      <c r="AW329" s="12" t="s">
        <v>28</v>
      </c>
      <c r="AX329" s="12" t="s">
        <v>72</v>
      </c>
      <c r="AY329" s="143" t="s">
        <v>158</v>
      </c>
    </row>
    <row r="330" spans="2:65" s="13" customFormat="1">
      <c r="B330" s="147"/>
      <c r="D330" s="142" t="s">
        <v>167</v>
      </c>
      <c r="E330" s="148" t="s">
        <v>1</v>
      </c>
      <c r="F330" s="149" t="s">
        <v>411</v>
      </c>
      <c r="H330" s="150">
        <v>8.7249999999999996</v>
      </c>
      <c r="L330" s="147"/>
      <c r="M330" s="151"/>
      <c r="T330" s="152"/>
      <c r="AT330" s="148" t="s">
        <v>167</v>
      </c>
      <c r="AU330" s="148" t="s">
        <v>82</v>
      </c>
      <c r="AV330" s="13" t="s">
        <v>82</v>
      </c>
      <c r="AW330" s="13" t="s">
        <v>28</v>
      </c>
      <c r="AX330" s="13" t="s">
        <v>72</v>
      </c>
      <c r="AY330" s="148" t="s">
        <v>158</v>
      </c>
    </row>
    <row r="331" spans="2:65" s="13" customFormat="1">
      <c r="B331" s="147"/>
      <c r="D331" s="142" t="s">
        <v>167</v>
      </c>
      <c r="E331" s="148" t="s">
        <v>1</v>
      </c>
      <c r="F331" s="149" t="s">
        <v>429</v>
      </c>
      <c r="H331" s="150">
        <v>6</v>
      </c>
      <c r="L331" s="147"/>
      <c r="M331" s="151"/>
      <c r="T331" s="152"/>
      <c r="AT331" s="148" t="s">
        <v>167</v>
      </c>
      <c r="AU331" s="148" t="s">
        <v>82</v>
      </c>
      <c r="AV331" s="13" t="s">
        <v>82</v>
      </c>
      <c r="AW331" s="13" t="s">
        <v>28</v>
      </c>
      <c r="AX331" s="13" t="s">
        <v>72</v>
      </c>
      <c r="AY331" s="148" t="s">
        <v>158</v>
      </c>
    </row>
    <row r="332" spans="2:65" s="13" customFormat="1">
      <c r="B332" s="147"/>
      <c r="D332" s="142" t="s">
        <v>167</v>
      </c>
      <c r="E332" s="148" t="s">
        <v>1</v>
      </c>
      <c r="F332" s="149" t="s">
        <v>430</v>
      </c>
      <c r="H332" s="150">
        <v>6.2</v>
      </c>
      <c r="L332" s="147"/>
      <c r="M332" s="151"/>
      <c r="T332" s="152"/>
      <c r="AT332" s="148" t="s">
        <v>167</v>
      </c>
      <c r="AU332" s="148" t="s">
        <v>82</v>
      </c>
      <c r="AV332" s="13" t="s">
        <v>82</v>
      </c>
      <c r="AW332" s="13" t="s">
        <v>28</v>
      </c>
      <c r="AX332" s="13" t="s">
        <v>72</v>
      </c>
      <c r="AY332" s="148" t="s">
        <v>158</v>
      </c>
    </row>
    <row r="333" spans="2:65" s="15" customFormat="1">
      <c r="B333" s="168"/>
      <c r="D333" s="142" t="s">
        <v>167</v>
      </c>
      <c r="E333" s="169" t="s">
        <v>1</v>
      </c>
      <c r="F333" s="170" t="s">
        <v>331</v>
      </c>
      <c r="H333" s="171">
        <v>20.925000000000001</v>
      </c>
      <c r="L333" s="168"/>
      <c r="M333" s="172"/>
      <c r="T333" s="173"/>
      <c r="AT333" s="169" t="s">
        <v>167</v>
      </c>
      <c r="AU333" s="169" t="s">
        <v>82</v>
      </c>
      <c r="AV333" s="15" t="s">
        <v>178</v>
      </c>
      <c r="AW333" s="15" t="s">
        <v>28</v>
      </c>
      <c r="AX333" s="15" t="s">
        <v>72</v>
      </c>
      <c r="AY333" s="169" t="s">
        <v>158</v>
      </c>
    </row>
    <row r="334" spans="2:65" s="12" customFormat="1">
      <c r="B334" s="141"/>
      <c r="D334" s="142" t="s">
        <v>167</v>
      </c>
      <c r="E334" s="143" t="s">
        <v>1</v>
      </c>
      <c r="F334" s="144" t="s">
        <v>283</v>
      </c>
      <c r="H334" s="143" t="s">
        <v>1</v>
      </c>
      <c r="L334" s="141"/>
      <c r="M334" s="145"/>
      <c r="T334" s="146"/>
      <c r="AT334" s="143" t="s">
        <v>167</v>
      </c>
      <c r="AU334" s="143" t="s">
        <v>82</v>
      </c>
      <c r="AV334" s="12" t="s">
        <v>80</v>
      </c>
      <c r="AW334" s="12" t="s">
        <v>28</v>
      </c>
      <c r="AX334" s="12" t="s">
        <v>72</v>
      </c>
      <c r="AY334" s="143" t="s">
        <v>158</v>
      </c>
    </row>
    <row r="335" spans="2:65" s="13" customFormat="1">
      <c r="B335" s="147"/>
      <c r="D335" s="142" t="s">
        <v>167</v>
      </c>
      <c r="E335" s="148" t="s">
        <v>1</v>
      </c>
      <c r="F335" s="149" t="s">
        <v>431</v>
      </c>
      <c r="H335" s="150">
        <v>8.82</v>
      </c>
      <c r="L335" s="147"/>
      <c r="M335" s="151"/>
      <c r="T335" s="152"/>
      <c r="AT335" s="148" t="s">
        <v>167</v>
      </c>
      <c r="AU335" s="148" t="s">
        <v>82</v>
      </c>
      <c r="AV335" s="13" t="s">
        <v>82</v>
      </c>
      <c r="AW335" s="13" t="s">
        <v>28</v>
      </c>
      <c r="AX335" s="13" t="s">
        <v>72</v>
      </c>
      <c r="AY335" s="148" t="s">
        <v>158</v>
      </c>
    </row>
    <row r="336" spans="2:65" s="13" customFormat="1">
      <c r="B336" s="147"/>
      <c r="D336" s="142" t="s">
        <v>167</v>
      </c>
      <c r="E336" s="148" t="s">
        <v>1</v>
      </c>
      <c r="F336" s="149" t="s">
        <v>432</v>
      </c>
      <c r="H336" s="150">
        <v>7.7560000000000002</v>
      </c>
      <c r="L336" s="147"/>
      <c r="M336" s="151"/>
      <c r="T336" s="152"/>
      <c r="AT336" s="148" t="s">
        <v>167</v>
      </c>
      <c r="AU336" s="148" t="s">
        <v>82</v>
      </c>
      <c r="AV336" s="13" t="s">
        <v>82</v>
      </c>
      <c r="AW336" s="13" t="s">
        <v>28</v>
      </c>
      <c r="AX336" s="13" t="s">
        <v>72</v>
      </c>
      <c r="AY336" s="148" t="s">
        <v>158</v>
      </c>
    </row>
    <row r="337" spans="2:65" s="15" customFormat="1">
      <c r="B337" s="168"/>
      <c r="D337" s="142" t="s">
        <v>167</v>
      </c>
      <c r="E337" s="169" t="s">
        <v>1</v>
      </c>
      <c r="F337" s="170" t="s">
        <v>331</v>
      </c>
      <c r="H337" s="171">
        <v>16.576000000000001</v>
      </c>
      <c r="L337" s="168"/>
      <c r="M337" s="172"/>
      <c r="T337" s="173"/>
      <c r="AT337" s="169" t="s">
        <v>167</v>
      </c>
      <c r="AU337" s="169" t="s">
        <v>82</v>
      </c>
      <c r="AV337" s="15" t="s">
        <v>178</v>
      </c>
      <c r="AW337" s="15" t="s">
        <v>28</v>
      </c>
      <c r="AX337" s="15" t="s">
        <v>72</v>
      </c>
      <c r="AY337" s="169" t="s">
        <v>158</v>
      </c>
    </row>
    <row r="338" spans="2:65" s="14" customFormat="1">
      <c r="B338" s="153"/>
      <c r="D338" s="142" t="s">
        <v>167</v>
      </c>
      <c r="E338" s="154" t="s">
        <v>1</v>
      </c>
      <c r="F338" s="155" t="s">
        <v>200</v>
      </c>
      <c r="H338" s="156">
        <v>37.500999999999998</v>
      </c>
      <c r="L338" s="153"/>
      <c r="M338" s="157"/>
      <c r="T338" s="158"/>
      <c r="AT338" s="154" t="s">
        <v>167</v>
      </c>
      <c r="AU338" s="154" t="s">
        <v>82</v>
      </c>
      <c r="AV338" s="14" t="s">
        <v>165</v>
      </c>
      <c r="AW338" s="14" t="s">
        <v>28</v>
      </c>
      <c r="AX338" s="14" t="s">
        <v>80</v>
      </c>
      <c r="AY338" s="154" t="s">
        <v>158</v>
      </c>
    </row>
    <row r="339" spans="2:65" s="1" customFormat="1" ht="24.2" customHeight="1">
      <c r="B339" s="128"/>
      <c r="C339" s="129" t="s">
        <v>433</v>
      </c>
      <c r="D339" s="129" t="s">
        <v>160</v>
      </c>
      <c r="E339" s="130" t="s">
        <v>434</v>
      </c>
      <c r="F339" s="131" t="s">
        <v>435</v>
      </c>
      <c r="G339" s="132" t="s">
        <v>212</v>
      </c>
      <c r="H339" s="133">
        <v>8.1280000000000001</v>
      </c>
      <c r="I339" s="184"/>
      <c r="J339" s="134">
        <f>ROUND(I339*H339,2)</f>
        <v>0</v>
      </c>
      <c r="K339" s="131" t="s">
        <v>164</v>
      </c>
      <c r="L339" s="29"/>
      <c r="M339" s="135" t="s">
        <v>1</v>
      </c>
      <c r="N339" s="136" t="s">
        <v>37</v>
      </c>
      <c r="O339" s="137">
        <v>1.21</v>
      </c>
      <c r="P339" s="137">
        <f>O339*H339</f>
        <v>9.8348800000000001</v>
      </c>
      <c r="Q339" s="137">
        <v>0.17818000000000001</v>
      </c>
      <c r="R339" s="137">
        <f>Q339*H339</f>
        <v>1.44824704</v>
      </c>
      <c r="S339" s="137">
        <v>0</v>
      </c>
      <c r="T339" s="138">
        <f>S339*H339</f>
        <v>0</v>
      </c>
      <c r="AR339" s="139" t="s">
        <v>165</v>
      </c>
      <c r="AT339" s="139" t="s">
        <v>160</v>
      </c>
      <c r="AU339" s="139" t="s">
        <v>82</v>
      </c>
      <c r="AY339" s="17" t="s">
        <v>158</v>
      </c>
      <c r="BE339" s="140">
        <f>IF(N339="základní",J339,0)</f>
        <v>0</v>
      </c>
      <c r="BF339" s="140">
        <f>IF(N339="snížená",J339,0)</f>
        <v>0</v>
      </c>
      <c r="BG339" s="140">
        <f>IF(N339="zákl. přenesená",J339,0)</f>
        <v>0</v>
      </c>
      <c r="BH339" s="140">
        <f>IF(N339="sníž. přenesená",J339,0)</f>
        <v>0</v>
      </c>
      <c r="BI339" s="140">
        <f>IF(N339="nulová",J339,0)</f>
        <v>0</v>
      </c>
      <c r="BJ339" s="17" t="s">
        <v>80</v>
      </c>
      <c r="BK339" s="140">
        <f>ROUND(I339*H339,2)</f>
        <v>0</v>
      </c>
      <c r="BL339" s="17" t="s">
        <v>165</v>
      </c>
      <c r="BM339" s="139" t="s">
        <v>436</v>
      </c>
    </row>
    <row r="340" spans="2:65" s="12" customFormat="1">
      <c r="B340" s="141"/>
      <c r="D340" s="142" t="s">
        <v>167</v>
      </c>
      <c r="E340" s="143" t="s">
        <v>1</v>
      </c>
      <c r="F340" s="144" t="s">
        <v>332</v>
      </c>
      <c r="H340" s="143" t="s">
        <v>1</v>
      </c>
      <c r="L340" s="141"/>
      <c r="M340" s="145"/>
      <c r="T340" s="146"/>
      <c r="AT340" s="143" t="s">
        <v>167</v>
      </c>
      <c r="AU340" s="143" t="s">
        <v>82</v>
      </c>
      <c r="AV340" s="12" t="s">
        <v>80</v>
      </c>
      <c r="AW340" s="12" t="s">
        <v>28</v>
      </c>
      <c r="AX340" s="12" t="s">
        <v>72</v>
      </c>
      <c r="AY340" s="143" t="s">
        <v>158</v>
      </c>
    </row>
    <row r="341" spans="2:65" s="13" customFormat="1">
      <c r="B341" s="147"/>
      <c r="D341" s="142" t="s">
        <v>167</v>
      </c>
      <c r="E341" s="148" t="s">
        <v>1</v>
      </c>
      <c r="F341" s="149" t="s">
        <v>437</v>
      </c>
      <c r="H341" s="150">
        <v>1.768</v>
      </c>
      <c r="L341" s="147"/>
      <c r="M341" s="151"/>
      <c r="T341" s="152"/>
      <c r="AT341" s="148" t="s">
        <v>167</v>
      </c>
      <c r="AU341" s="148" t="s">
        <v>82</v>
      </c>
      <c r="AV341" s="13" t="s">
        <v>82</v>
      </c>
      <c r="AW341" s="13" t="s">
        <v>28</v>
      </c>
      <c r="AX341" s="13" t="s">
        <v>72</v>
      </c>
      <c r="AY341" s="148" t="s">
        <v>158</v>
      </c>
    </row>
    <row r="342" spans="2:65" s="13" customFormat="1">
      <c r="B342" s="147"/>
      <c r="D342" s="142" t="s">
        <v>167</v>
      </c>
      <c r="E342" s="148" t="s">
        <v>1</v>
      </c>
      <c r="F342" s="149" t="s">
        <v>438</v>
      </c>
      <c r="H342" s="150">
        <v>4.6559999999999997</v>
      </c>
      <c r="L342" s="147"/>
      <c r="M342" s="151"/>
      <c r="T342" s="152"/>
      <c r="AT342" s="148" t="s">
        <v>167</v>
      </c>
      <c r="AU342" s="148" t="s">
        <v>82</v>
      </c>
      <c r="AV342" s="13" t="s">
        <v>82</v>
      </c>
      <c r="AW342" s="13" t="s">
        <v>28</v>
      </c>
      <c r="AX342" s="13" t="s">
        <v>72</v>
      </c>
      <c r="AY342" s="148" t="s">
        <v>158</v>
      </c>
    </row>
    <row r="343" spans="2:65" s="12" customFormat="1">
      <c r="B343" s="141"/>
      <c r="D343" s="142" t="s">
        <v>167</v>
      </c>
      <c r="E343" s="143" t="s">
        <v>1</v>
      </c>
      <c r="F343" s="144" t="s">
        <v>335</v>
      </c>
      <c r="H343" s="143" t="s">
        <v>1</v>
      </c>
      <c r="L343" s="141"/>
      <c r="M343" s="145"/>
      <c r="T343" s="146"/>
      <c r="AT343" s="143" t="s">
        <v>167</v>
      </c>
      <c r="AU343" s="143" t="s">
        <v>82</v>
      </c>
      <c r="AV343" s="12" t="s">
        <v>80</v>
      </c>
      <c r="AW343" s="12" t="s">
        <v>28</v>
      </c>
      <c r="AX343" s="12" t="s">
        <v>72</v>
      </c>
      <c r="AY343" s="143" t="s">
        <v>158</v>
      </c>
    </row>
    <row r="344" spans="2:65" s="13" customFormat="1">
      <c r="B344" s="147"/>
      <c r="D344" s="142" t="s">
        <v>167</v>
      </c>
      <c r="E344" s="148" t="s">
        <v>1</v>
      </c>
      <c r="F344" s="149" t="s">
        <v>439</v>
      </c>
      <c r="H344" s="150">
        <v>1.704</v>
      </c>
      <c r="L344" s="147"/>
      <c r="M344" s="151"/>
      <c r="T344" s="152"/>
      <c r="AT344" s="148" t="s">
        <v>167</v>
      </c>
      <c r="AU344" s="148" t="s">
        <v>82</v>
      </c>
      <c r="AV344" s="13" t="s">
        <v>82</v>
      </c>
      <c r="AW344" s="13" t="s">
        <v>28</v>
      </c>
      <c r="AX344" s="13" t="s">
        <v>72</v>
      </c>
      <c r="AY344" s="148" t="s">
        <v>158</v>
      </c>
    </row>
    <row r="345" spans="2:65" s="14" customFormat="1">
      <c r="B345" s="153"/>
      <c r="D345" s="142" t="s">
        <v>167</v>
      </c>
      <c r="E345" s="154" t="s">
        <v>1</v>
      </c>
      <c r="F345" s="155" t="s">
        <v>200</v>
      </c>
      <c r="H345" s="156">
        <v>8.1280000000000001</v>
      </c>
      <c r="L345" s="153"/>
      <c r="M345" s="157"/>
      <c r="T345" s="158"/>
      <c r="AT345" s="154" t="s">
        <v>167</v>
      </c>
      <c r="AU345" s="154" t="s">
        <v>82</v>
      </c>
      <c r="AV345" s="14" t="s">
        <v>165</v>
      </c>
      <c r="AW345" s="14" t="s">
        <v>28</v>
      </c>
      <c r="AX345" s="14" t="s">
        <v>80</v>
      </c>
      <c r="AY345" s="154" t="s">
        <v>158</v>
      </c>
    </row>
    <row r="346" spans="2:65" s="1" customFormat="1" ht="24.2" customHeight="1">
      <c r="B346" s="128"/>
      <c r="C346" s="129" t="s">
        <v>440</v>
      </c>
      <c r="D346" s="129" t="s">
        <v>160</v>
      </c>
      <c r="E346" s="130" t="s">
        <v>441</v>
      </c>
      <c r="F346" s="131" t="s">
        <v>442</v>
      </c>
      <c r="G346" s="132" t="s">
        <v>212</v>
      </c>
      <c r="H346" s="133">
        <v>11.11</v>
      </c>
      <c r="I346" s="184"/>
      <c r="J346" s="134">
        <f>ROUND(I346*H346,2)</f>
        <v>0</v>
      </c>
      <c r="K346" s="131" t="s">
        <v>164</v>
      </c>
      <c r="L346" s="29"/>
      <c r="M346" s="135" t="s">
        <v>1</v>
      </c>
      <c r="N346" s="136" t="s">
        <v>37</v>
      </c>
      <c r="O346" s="137">
        <v>1.1299999999999999</v>
      </c>
      <c r="P346" s="137">
        <f>O346*H346</f>
        <v>12.554299999999998</v>
      </c>
      <c r="Q346" s="137">
        <v>0.17330000000000001</v>
      </c>
      <c r="R346" s="137">
        <f>Q346*H346</f>
        <v>1.9253629999999999</v>
      </c>
      <c r="S346" s="137">
        <v>0</v>
      </c>
      <c r="T346" s="138">
        <f>S346*H346</f>
        <v>0</v>
      </c>
      <c r="AR346" s="139" t="s">
        <v>165</v>
      </c>
      <c r="AT346" s="139" t="s">
        <v>160</v>
      </c>
      <c r="AU346" s="139" t="s">
        <v>82</v>
      </c>
      <c r="AY346" s="17" t="s">
        <v>158</v>
      </c>
      <c r="BE346" s="140">
        <f>IF(N346="základní",J346,0)</f>
        <v>0</v>
      </c>
      <c r="BF346" s="140">
        <f>IF(N346="snížená",J346,0)</f>
        <v>0</v>
      </c>
      <c r="BG346" s="140">
        <f>IF(N346="zákl. přenesená",J346,0)</f>
        <v>0</v>
      </c>
      <c r="BH346" s="140">
        <f>IF(N346="sníž. přenesená",J346,0)</f>
        <v>0</v>
      </c>
      <c r="BI346" s="140">
        <f>IF(N346="nulová",J346,0)</f>
        <v>0</v>
      </c>
      <c r="BJ346" s="17" t="s">
        <v>80</v>
      </c>
      <c r="BK346" s="140">
        <f>ROUND(I346*H346,2)</f>
        <v>0</v>
      </c>
      <c r="BL346" s="17" t="s">
        <v>165</v>
      </c>
      <c r="BM346" s="139" t="s">
        <v>443</v>
      </c>
    </row>
    <row r="347" spans="2:65" s="12" customFormat="1" ht="22.5">
      <c r="B347" s="141"/>
      <c r="D347" s="142" t="s">
        <v>167</v>
      </c>
      <c r="E347" s="143" t="s">
        <v>1</v>
      </c>
      <c r="F347" s="144" t="s">
        <v>326</v>
      </c>
      <c r="H347" s="143" t="s">
        <v>1</v>
      </c>
      <c r="L347" s="141"/>
      <c r="M347" s="145"/>
      <c r="T347" s="146"/>
      <c r="AT347" s="143" t="s">
        <v>167</v>
      </c>
      <c r="AU347" s="143" t="s">
        <v>82</v>
      </c>
      <c r="AV347" s="12" t="s">
        <v>80</v>
      </c>
      <c r="AW347" s="12" t="s">
        <v>28</v>
      </c>
      <c r="AX347" s="12" t="s">
        <v>72</v>
      </c>
      <c r="AY347" s="143" t="s">
        <v>158</v>
      </c>
    </row>
    <row r="348" spans="2:65" s="12" customFormat="1" ht="22.5">
      <c r="B348" s="141"/>
      <c r="D348" s="142" t="s">
        <v>167</v>
      </c>
      <c r="E348" s="143" t="s">
        <v>1</v>
      </c>
      <c r="F348" s="144" t="s">
        <v>327</v>
      </c>
      <c r="H348" s="143" t="s">
        <v>1</v>
      </c>
      <c r="L348" s="141"/>
      <c r="M348" s="145"/>
      <c r="T348" s="146"/>
      <c r="AT348" s="143" t="s">
        <v>167</v>
      </c>
      <c r="AU348" s="143" t="s">
        <v>82</v>
      </c>
      <c r="AV348" s="12" t="s">
        <v>80</v>
      </c>
      <c r="AW348" s="12" t="s">
        <v>28</v>
      </c>
      <c r="AX348" s="12" t="s">
        <v>72</v>
      </c>
      <c r="AY348" s="143" t="s">
        <v>158</v>
      </c>
    </row>
    <row r="349" spans="2:65" s="13" customFormat="1">
      <c r="B349" s="147"/>
      <c r="D349" s="142" t="s">
        <v>167</v>
      </c>
      <c r="E349" s="148" t="s">
        <v>1</v>
      </c>
      <c r="F349" s="149" t="s">
        <v>444</v>
      </c>
      <c r="H349" s="150">
        <v>4.99</v>
      </c>
      <c r="L349" s="147"/>
      <c r="M349" s="151"/>
      <c r="T349" s="152"/>
      <c r="AT349" s="148" t="s">
        <v>167</v>
      </c>
      <c r="AU349" s="148" t="s">
        <v>82</v>
      </c>
      <c r="AV349" s="13" t="s">
        <v>82</v>
      </c>
      <c r="AW349" s="13" t="s">
        <v>28</v>
      </c>
      <c r="AX349" s="13" t="s">
        <v>72</v>
      </c>
      <c r="AY349" s="148" t="s">
        <v>158</v>
      </c>
    </row>
    <row r="350" spans="2:65" s="12" customFormat="1">
      <c r="B350" s="141"/>
      <c r="D350" s="142" t="s">
        <v>167</v>
      </c>
      <c r="E350" s="143" t="s">
        <v>1</v>
      </c>
      <c r="F350" s="144" t="s">
        <v>329</v>
      </c>
      <c r="H350" s="143" t="s">
        <v>1</v>
      </c>
      <c r="L350" s="141"/>
      <c r="M350" s="145"/>
      <c r="T350" s="146"/>
      <c r="AT350" s="143" t="s">
        <v>167</v>
      </c>
      <c r="AU350" s="143" t="s">
        <v>82</v>
      </c>
      <c r="AV350" s="12" t="s">
        <v>80</v>
      </c>
      <c r="AW350" s="12" t="s">
        <v>28</v>
      </c>
      <c r="AX350" s="12" t="s">
        <v>72</v>
      </c>
      <c r="AY350" s="143" t="s">
        <v>158</v>
      </c>
    </row>
    <row r="351" spans="2:65" s="13" customFormat="1">
      <c r="B351" s="147"/>
      <c r="D351" s="142" t="s">
        <v>167</v>
      </c>
      <c r="E351" s="148" t="s">
        <v>1</v>
      </c>
      <c r="F351" s="149" t="s">
        <v>445</v>
      </c>
      <c r="H351" s="150">
        <v>6.12</v>
      </c>
      <c r="L351" s="147"/>
      <c r="M351" s="151"/>
      <c r="T351" s="152"/>
      <c r="AT351" s="148" t="s">
        <v>167</v>
      </c>
      <c r="AU351" s="148" t="s">
        <v>82</v>
      </c>
      <c r="AV351" s="13" t="s">
        <v>82</v>
      </c>
      <c r="AW351" s="13" t="s">
        <v>28</v>
      </c>
      <c r="AX351" s="13" t="s">
        <v>72</v>
      </c>
      <c r="AY351" s="148" t="s">
        <v>158</v>
      </c>
    </row>
    <row r="352" spans="2:65" s="14" customFormat="1">
      <c r="B352" s="153"/>
      <c r="D352" s="142" t="s">
        <v>167</v>
      </c>
      <c r="E352" s="154" t="s">
        <v>1</v>
      </c>
      <c r="F352" s="155" t="s">
        <v>200</v>
      </c>
      <c r="H352" s="156">
        <v>11.11</v>
      </c>
      <c r="L352" s="153"/>
      <c r="M352" s="157"/>
      <c r="T352" s="158"/>
      <c r="AT352" s="154" t="s">
        <v>167</v>
      </c>
      <c r="AU352" s="154" t="s">
        <v>82</v>
      </c>
      <c r="AV352" s="14" t="s">
        <v>165</v>
      </c>
      <c r="AW352" s="14" t="s">
        <v>28</v>
      </c>
      <c r="AX352" s="14" t="s">
        <v>80</v>
      </c>
      <c r="AY352" s="154" t="s">
        <v>158</v>
      </c>
    </row>
    <row r="353" spans="2:65" s="1" customFormat="1" ht="24.2" customHeight="1">
      <c r="B353" s="128"/>
      <c r="C353" s="129" t="s">
        <v>446</v>
      </c>
      <c r="D353" s="129" t="s">
        <v>160</v>
      </c>
      <c r="E353" s="130" t="s">
        <v>447</v>
      </c>
      <c r="F353" s="131" t="s">
        <v>448</v>
      </c>
      <c r="G353" s="132" t="s">
        <v>212</v>
      </c>
      <c r="H353" s="133">
        <v>8.82</v>
      </c>
      <c r="I353" s="184"/>
      <c r="J353" s="134">
        <f>ROUND(I353*H353,2)</f>
        <v>0</v>
      </c>
      <c r="K353" s="131" t="s">
        <v>164</v>
      </c>
      <c r="L353" s="29"/>
      <c r="M353" s="135" t="s">
        <v>1</v>
      </c>
      <c r="N353" s="136" t="s">
        <v>37</v>
      </c>
      <c r="O353" s="137">
        <v>0.14000000000000001</v>
      </c>
      <c r="P353" s="137">
        <f>O353*H353</f>
        <v>1.2348000000000001</v>
      </c>
      <c r="Q353" s="137">
        <v>1.6800000000000001E-3</v>
      </c>
      <c r="R353" s="137">
        <f>Q353*H353</f>
        <v>1.4817600000000002E-2</v>
      </c>
      <c r="S353" s="137">
        <v>0</v>
      </c>
      <c r="T353" s="138">
        <f>S353*H353</f>
        <v>0</v>
      </c>
      <c r="AR353" s="139" t="s">
        <v>165</v>
      </c>
      <c r="AT353" s="139" t="s">
        <v>160</v>
      </c>
      <c r="AU353" s="139" t="s">
        <v>82</v>
      </c>
      <c r="AY353" s="17" t="s">
        <v>158</v>
      </c>
      <c r="BE353" s="140">
        <f>IF(N353="základní",J353,0)</f>
        <v>0</v>
      </c>
      <c r="BF353" s="140">
        <f>IF(N353="snížená",J353,0)</f>
        <v>0</v>
      </c>
      <c r="BG353" s="140">
        <f>IF(N353="zákl. přenesená",J353,0)</f>
        <v>0</v>
      </c>
      <c r="BH353" s="140">
        <f>IF(N353="sníž. přenesená",J353,0)</f>
        <v>0</v>
      </c>
      <c r="BI353" s="140">
        <f>IF(N353="nulová",J353,0)</f>
        <v>0</v>
      </c>
      <c r="BJ353" s="17" t="s">
        <v>80</v>
      </c>
      <c r="BK353" s="140">
        <f>ROUND(I353*H353,2)</f>
        <v>0</v>
      </c>
      <c r="BL353" s="17" t="s">
        <v>165</v>
      </c>
      <c r="BM353" s="139" t="s">
        <v>449</v>
      </c>
    </row>
    <row r="354" spans="2:65" s="12" customFormat="1">
      <c r="B354" s="141"/>
      <c r="D354" s="142" t="s">
        <v>167</v>
      </c>
      <c r="E354" s="143" t="s">
        <v>1</v>
      </c>
      <c r="F354" s="144" t="s">
        <v>450</v>
      </c>
      <c r="H354" s="143" t="s">
        <v>1</v>
      </c>
      <c r="L354" s="141"/>
      <c r="M354" s="145"/>
      <c r="T354" s="146"/>
      <c r="AT354" s="143" t="s">
        <v>167</v>
      </c>
      <c r="AU354" s="143" t="s">
        <v>82</v>
      </c>
      <c r="AV354" s="12" t="s">
        <v>80</v>
      </c>
      <c r="AW354" s="12" t="s">
        <v>28</v>
      </c>
      <c r="AX354" s="12" t="s">
        <v>72</v>
      </c>
      <c r="AY354" s="143" t="s">
        <v>158</v>
      </c>
    </row>
    <row r="355" spans="2:65" s="13" customFormat="1">
      <c r="B355" s="147"/>
      <c r="D355" s="142" t="s">
        <v>167</v>
      </c>
      <c r="E355" s="148" t="s">
        <v>1</v>
      </c>
      <c r="F355" s="149" t="s">
        <v>451</v>
      </c>
      <c r="H355" s="150">
        <v>8.82</v>
      </c>
      <c r="L355" s="147"/>
      <c r="M355" s="151"/>
      <c r="T355" s="152"/>
      <c r="AT355" s="148" t="s">
        <v>167</v>
      </c>
      <c r="AU355" s="148" t="s">
        <v>82</v>
      </c>
      <c r="AV355" s="13" t="s">
        <v>82</v>
      </c>
      <c r="AW355" s="13" t="s">
        <v>28</v>
      </c>
      <c r="AX355" s="13" t="s">
        <v>80</v>
      </c>
      <c r="AY355" s="148" t="s">
        <v>158</v>
      </c>
    </row>
    <row r="356" spans="2:65" s="1" customFormat="1" ht="21.75" customHeight="1">
      <c r="B356" s="128"/>
      <c r="C356" s="129" t="s">
        <v>452</v>
      </c>
      <c r="D356" s="129" t="s">
        <v>160</v>
      </c>
      <c r="E356" s="130" t="s">
        <v>453</v>
      </c>
      <c r="F356" s="131" t="s">
        <v>454</v>
      </c>
      <c r="G356" s="132" t="s">
        <v>212</v>
      </c>
      <c r="H356" s="133">
        <v>4.2939999999999996</v>
      </c>
      <c r="I356" s="184"/>
      <c r="J356" s="134">
        <f>ROUND(I356*H356,2)</f>
        <v>0</v>
      </c>
      <c r="K356" s="131" t="s">
        <v>164</v>
      </c>
      <c r="L356" s="29"/>
      <c r="M356" s="135" t="s">
        <v>1</v>
      </c>
      <c r="N356" s="136" t="s">
        <v>37</v>
      </c>
      <c r="O356" s="137">
        <v>1.6060000000000001</v>
      </c>
      <c r="P356" s="137">
        <f>O356*H356</f>
        <v>6.8961639999999997</v>
      </c>
      <c r="Q356" s="137">
        <v>0.26723000000000002</v>
      </c>
      <c r="R356" s="137">
        <f>Q356*H356</f>
        <v>1.1474856200000001</v>
      </c>
      <c r="S356" s="137">
        <v>0</v>
      </c>
      <c r="T356" s="138">
        <f>S356*H356</f>
        <v>0</v>
      </c>
      <c r="AR356" s="139" t="s">
        <v>165</v>
      </c>
      <c r="AT356" s="139" t="s">
        <v>160</v>
      </c>
      <c r="AU356" s="139" t="s">
        <v>82</v>
      </c>
      <c r="AY356" s="17" t="s">
        <v>158</v>
      </c>
      <c r="BE356" s="140">
        <f>IF(N356="základní",J356,0)</f>
        <v>0</v>
      </c>
      <c r="BF356" s="140">
        <f>IF(N356="snížená",J356,0)</f>
        <v>0</v>
      </c>
      <c r="BG356" s="140">
        <f>IF(N356="zákl. přenesená",J356,0)</f>
        <v>0</v>
      </c>
      <c r="BH356" s="140">
        <f>IF(N356="sníž. přenesená",J356,0)</f>
        <v>0</v>
      </c>
      <c r="BI356" s="140">
        <f>IF(N356="nulová",J356,0)</f>
        <v>0</v>
      </c>
      <c r="BJ356" s="17" t="s">
        <v>80</v>
      </c>
      <c r="BK356" s="140">
        <f>ROUND(I356*H356,2)</f>
        <v>0</v>
      </c>
      <c r="BL356" s="17" t="s">
        <v>165</v>
      </c>
      <c r="BM356" s="139" t="s">
        <v>455</v>
      </c>
    </row>
    <row r="357" spans="2:65" s="12" customFormat="1">
      <c r="B357" s="141"/>
      <c r="D357" s="142" t="s">
        <v>167</v>
      </c>
      <c r="E357" s="143" t="s">
        <v>1</v>
      </c>
      <c r="F357" s="144" t="s">
        <v>281</v>
      </c>
      <c r="H357" s="143" t="s">
        <v>1</v>
      </c>
      <c r="L357" s="141"/>
      <c r="M357" s="145"/>
      <c r="T357" s="146"/>
      <c r="AT357" s="143" t="s">
        <v>167</v>
      </c>
      <c r="AU357" s="143" t="s">
        <v>82</v>
      </c>
      <c r="AV357" s="12" t="s">
        <v>80</v>
      </c>
      <c r="AW357" s="12" t="s">
        <v>28</v>
      </c>
      <c r="AX357" s="12" t="s">
        <v>72</v>
      </c>
      <c r="AY357" s="143" t="s">
        <v>158</v>
      </c>
    </row>
    <row r="358" spans="2:65" s="13" customFormat="1">
      <c r="B358" s="147"/>
      <c r="D358" s="142" t="s">
        <v>167</v>
      </c>
      <c r="E358" s="148" t="s">
        <v>1</v>
      </c>
      <c r="F358" s="149" t="s">
        <v>456</v>
      </c>
      <c r="H358" s="150">
        <v>2.2719999999999998</v>
      </c>
      <c r="L358" s="147"/>
      <c r="M358" s="151"/>
      <c r="T358" s="152"/>
      <c r="AT358" s="148" t="s">
        <v>167</v>
      </c>
      <c r="AU358" s="148" t="s">
        <v>82</v>
      </c>
      <c r="AV358" s="13" t="s">
        <v>82</v>
      </c>
      <c r="AW358" s="13" t="s">
        <v>28</v>
      </c>
      <c r="AX358" s="13" t="s">
        <v>72</v>
      </c>
      <c r="AY358" s="148" t="s">
        <v>158</v>
      </c>
    </row>
    <row r="359" spans="2:65" s="12" customFormat="1">
      <c r="B359" s="141"/>
      <c r="D359" s="142" t="s">
        <v>167</v>
      </c>
      <c r="E359" s="143" t="s">
        <v>1</v>
      </c>
      <c r="F359" s="144" t="s">
        <v>283</v>
      </c>
      <c r="H359" s="143" t="s">
        <v>1</v>
      </c>
      <c r="L359" s="141"/>
      <c r="M359" s="145"/>
      <c r="T359" s="146"/>
      <c r="AT359" s="143" t="s">
        <v>167</v>
      </c>
      <c r="AU359" s="143" t="s">
        <v>82</v>
      </c>
      <c r="AV359" s="12" t="s">
        <v>80</v>
      </c>
      <c r="AW359" s="12" t="s">
        <v>28</v>
      </c>
      <c r="AX359" s="12" t="s">
        <v>72</v>
      </c>
      <c r="AY359" s="143" t="s">
        <v>158</v>
      </c>
    </row>
    <row r="360" spans="2:65" s="13" customFormat="1">
      <c r="B360" s="147"/>
      <c r="D360" s="142" t="s">
        <v>167</v>
      </c>
      <c r="E360" s="148" t="s">
        <v>1</v>
      </c>
      <c r="F360" s="149" t="s">
        <v>457</v>
      </c>
      <c r="H360" s="150">
        <v>2.0219999999999998</v>
      </c>
      <c r="L360" s="147"/>
      <c r="M360" s="151"/>
      <c r="T360" s="152"/>
      <c r="AT360" s="148" t="s">
        <v>167</v>
      </c>
      <c r="AU360" s="148" t="s">
        <v>82</v>
      </c>
      <c r="AV360" s="13" t="s">
        <v>82</v>
      </c>
      <c r="AW360" s="13" t="s">
        <v>28</v>
      </c>
      <c r="AX360" s="13" t="s">
        <v>72</v>
      </c>
      <c r="AY360" s="148" t="s">
        <v>158</v>
      </c>
    </row>
    <row r="361" spans="2:65" s="14" customFormat="1">
      <c r="B361" s="153"/>
      <c r="D361" s="142" t="s">
        <v>167</v>
      </c>
      <c r="E361" s="154" t="s">
        <v>1</v>
      </c>
      <c r="F361" s="155" t="s">
        <v>200</v>
      </c>
      <c r="H361" s="156">
        <v>4.2939999999999996</v>
      </c>
      <c r="L361" s="153"/>
      <c r="M361" s="157"/>
      <c r="T361" s="158"/>
      <c r="AT361" s="154" t="s">
        <v>167</v>
      </c>
      <c r="AU361" s="154" t="s">
        <v>82</v>
      </c>
      <c r="AV361" s="14" t="s">
        <v>165</v>
      </c>
      <c r="AW361" s="14" t="s">
        <v>28</v>
      </c>
      <c r="AX361" s="14" t="s">
        <v>80</v>
      </c>
      <c r="AY361" s="154" t="s">
        <v>158</v>
      </c>
    </row>
    <row r="362" spans="2:65" s="1" customFormat="1" ht="24.2" customHeight="1">
      <c r="B362" s="128"/>
      <c r="C362" s="129" t="s">
        <v>458</v>
      </c>
      <c r="D362" s="129" t="s">
        <v>160</v>
      </c>
      <c r="E362" s="130" t="s">
        <v>459</v>
      </c>
      <c r="F362" s="131" t="s">
        <v>460</v>
      </c>
      <c r="G362" s="132" t="s">
        <v>212</v>
      </c>
      <c r="H362" s="133">
        <v>3.85</v>
      </c>
      <c r="I362" s="184"/>
      <c r="J362" s="134">
        <f>ROUND(I362*H362,2)</f>
        <v>0</v>
      </c>
      <c r="K362" s="131" t="s">
        <v>164</v>
      </c>
      <c r="L362" s="29"/>
      <c r="M362" s="135" t="s">
        <v>1</v>
      </c>
      <c r="N362" s="136" t="s">
        <v>37</v>
      </c>
      <c r="O362" s="137">
        <v>2.2360000000000002</v>
      </c>
      <c r="P362" s="137">
        <f>O362*H362</f>
        <v>8.6086000000000009</v>
      </c>
      <c r="Q362" s="137">
        <v>0.45432</v>
      </c>
      <c r="R362" s="137">
        <f>Q362*H362</f>
        <v>1.7491320000000001</v>
      </c>
      <c r="S362" s="137">
        <v>0</v>
      </c>
      <c r="T362" s="138">
        <f>S362*H362</f>
        <v>0</v>
      </c>
      <c r="AR362" s="139" t="s">
        <v>165</v>
      </c>
      <c r="AT362" s="139" t="s">
        <v>160</v>
      </c>
      <c r="AU362" s="139" t="s">
        <v>82</v>
      </c>
      <c r="AY362" s="17" t="s">
        <v>158</v>
      </c>
      <c r="BE362" s="140">
        <f>IF(N362="základní",J362,0)</f>
        <v>0</v>
      </c>
      <c r="BF362" s="140">
        <f>IF(N362="snížená",J362,0)</f>
        <v>0</v>
      </c>
      <c r="BG362" s="140">
        <f>IF(N362="zákl. přenesená",J362,0)</f>
        <v>0</v>
      </c>
      <c r="BH362" s="140">
        <f>IF(N362="sníž. přenesená",J362,0)</f>
        <v>0</v>
      </c>
      <c r="BI362" s="140">
        <f>IF(N362="nulová",J362,0)</f>
        <v>0</v>
      </c>
      <c r="BJ362" s="17" t="s">
        <v>80</v>
      </c>
      <c r="BK362" s="140">
        <f>ROUND(I362*H362,2)</f>
        <v>0</v>
      </c>
      <c r="BL362" s="17" t="s">
        <v>165</v>
      </c>
      <c r="BM362" s="139" t="s">
        <v>461</v>
      </c>
    </row>
    <row r="363" spans="2:65" s="12" customFormat="1">
      <c r="B363" s="141"/>
      <c r="D363" s="142" t="s">
        <v>167</v>
      </c>
      <c r="E363" s="143" t="s">
        <v>1</v>
      </c>
      <c r="F363" s="144" t="s">
        <v>281</v>
      </c>
      <c r="H363" s="143" t="s">
        <v>1</v>
      </c>
      <c r="L363" s="141"/>
      <c r="M363" s="145"/>
      <c r="T363" s="146"/>
      <c r="AT363" s="143" t="s">
        <v>167</v>
      </c>
      <c r="AU363" s="143" t="s">
        <v>82</v>
      </c>
      <c r="AV363" s="12" t="s">
        <v>80</v>
      </c>
      <c r="AW363" s="12" t="s">
        <v>28</v>
      </c>
      <c r="AX363" s="12" t="s">
        <v>72</v>
      </c>
      <c r="AY363" s="143" t="s">
        <v>158</v>
      </c>
    </row>
    <row r="364" spans="2:65" s="13" customFormat="1">
      <c r="B364" s="147"/>
      <c r="D364" s="142" t="s">
        <v>167</v>
      </c>
      <c r="E364" s="148" t="s">
        <v>1</v>
      </c>
      <c r="F364" s="149" t="s">
        <v>462</v>
      </c>
      <c r="H364" s="150">
        <v>3.1539999999999999</v>
      </c>
      <c r="L364" s="147"/>
      <c r="M364" s="151"/>
      <c r="T364" s="152"/>
      <c r="AT364" s="148" t="s">
        <v>167</v>
      </c>
      <c r="AU364" s="148" t="s">
        <v>82</v>
      </c>
      <c r="AV364" s="13" t="s">
        <v>82</v>
      </c>
      <c r="AW364" s="13" t="s">
        <v>28</v>
      </c>
      <c r="AX364" s="13" t="s">
        <v>72</v>
      </c>
      <c r="AY364" s="148" t="s">
        <v>158</v>
      </c>
    </row>
    <row r="365" spans="2:65" s="12" customFormat="1">
      <c r="B365" s="141"/>
      <c r="D365" s="142" t="s">
        <v>167</v>
      </c>
      <c r="E365" s="143" t="s">
        <v>1</v>
      </c>
      <c r="F365" s="144" t="s">
        <v>283</v>
      </c>
      <c r="H365" s="143" t="s">
        <v>1</v>
      </c>
      <c r="L365" s="141"/>
      <c r="M365" s="145"/>
      <c r="T365" s="146"/>
      <c r="AT365" s="143" t="s">
        <v>167</v>
      </c>
      <c r="AU365" s="143" t="s">
        <v>82</v>
      </c>
      <c r="AV365" s="12" t="s">
        <v>80</v>
      </c>
      <c r="AW365" s="12" t="s">
        <v>28</v>
      </c>
      <c r="AX365" s="12" t="s">
        <v>72</v>
      </c>
      <c r="AY365" s="143" t="s">
        <v>158</v>
      </c>
    </row>
    <row r="366" spans="2:65" s="13" customFormat="1">
      <c r="B366" s="147"/>
      <c r="D366" s="142" t="s">
        <v>167</v>
      </c>
      <c r="E366" s="148" t="s">
        <v>1</v>
      </c>
      <c r="F366" s="149" t="s">
        <v>463</v>
      </c>
      <c r="H366" s="150">
        <v>0.69599999999999995</v>
      </c>
      <c r="L366" s="147"/>
      <c r="M366" s="151"/>
      <c r="T366" s="152"/>
      <c r="AT366" s="148" t="s">
        <v>167</v>
      </c>
      <c r="AU366" s="148" t="s">
        <v>82</v>
      </c>
      <c r="AV366" s="13" t="s">
        <v>82</v>
      </c>
      <c r="AW366" s="13" t="s">
        <v>28</v>
      </c>
      <c r="AX366" s="13" t="s">
        <v>72</v>
      </c>
      <c r="AY366" s="148" t="s">
        <v>158</v>
      </c>
    </row>
    <row r="367" spans="2:65" s="14" customFormat="1">
      <c r="B367" s="153"/>
      <c r="D367" s="142" t="s">
        <v>167</v>
      </c>
      <c r="E367" s="154" t="s">
        <v>1</v>
      </c>
      <c r="F367" s="155" t="s">
        <v>200</v>
      </c>
      <c r="H367" s="156">
        <v>3.85</v>
      </c>
      <c r="L367" s="153"/>
      <c r="M367" s="157"/>
      <c r="T367" s="158"/>
      <c r="AT367" s="154" t="s">
        <v>167</v>
      </c>
      <c r="AU367" s="154" t="s">
        <v>82</v>
      </c>
      <c r="AV367" s="14" t="s">
        <v>165</v>
      </c>
      <c r="AW367" s="14" t="s">
        <v>28</v>
      </c>
      <c r="AX367" s="14" t="s">
        <v>80</v>
      </c>
      <c r="AY367" s="154" t="s">
        <v>158</v>
      </c>
    </row>
    <row r="368" spans="2:65" s="1" customFormat="1" ht="66.75" customHeight="1">
      <c r="B368" s="128"/>
      <c r="C368" s="129" t="s">
        <v>464</v>
      </c>
      <c r="D368" s="129" t="s">
        <v>160</v>
      </c>
      <c r="E368" s="130" t="s">
        <v>465</v>
      </c>
      <c r="F368" s="131" t="s">
        <v>466</v>
      </c>
      <c r="G368" s="132" t="s">
        <v>310</v>
      </c>
      <c r="H368" s="133">
        <v>4</v>
      </c>
      <c r="I368" s="184"/>
      <c r="J368" s="134">
        <f>ROUND(I368*H368,2)</f>
        <v>0</v>
      </c>
      <c r="K368" s="131" t="s">
        <v>164</v>
      </c>
      <c r="L368" s="29"/>
      <c r="M368" s="135" t="s">
        <v>1</v>
      </c>
      <c r="N368" s="136" t="s">
        <v>37</v>
      </c>
      <c r="O368" s="137">
        <v>6.5129999999999999</v>
      </c>
      <c r="P368" s="137">
        <f>O368*H368</f>
        <v>26.052</v>
      </c>
      <c r="Q368" s="137">
        <v>1.02033</v>
      </c>
      <c r="R368" s="137">
        <f>Q368*H368</f>
        <v>4.0813199999999998</v>
      </c>
      <c r="S368" s="137">
        <v>0</v>
      </c>
      <c r="T368" s="138">
        <f>S368*H368</f>
        <v>0</v>
      </c>
      <c r="AR368" s="139" t="s">
        <v>165</v>
      </c>
      <c r="AT368" s="139" t="s">
        <v>160</v>
      </c>
      <c r="AU368" s="139" t="s">
        <v>82</v>
      </c>
      <c r="AY368" s="17" t="s">
        <v>158</v>
      </c>
      <c r="BE368" s="140">
        <f>IF(N368="základní",J368,0)</f>
        <v>0</v>
      </c>
      <c r="BF368" s="140">
        <f>IF(N368="snížená",J368,0)</f>
        <v>0</v>
      </c>
      <c r="BG368" s="140">
        <f>IF(N368="zákl. přenesená",J368,0)</f>
        <v>0</v>
      </c>
      <c r="BH368" s="140">
        <f>IF(N368="sníž. přenesená",J368,0)</f>
        <v>0</v>
      </c>
      <c r="BI368" s="140">
        <f>IF(N368="nulová",J368,0)</f>
        <v>0</v>
      </c>
      <c r="BJ368" s="17" t="s">
        <v>80</v>
      </c>
      <c r="BK368" s="140">
        <f>ROUND(I368*H368,2)</f>
        <v>0</v>
      </c>
      <c r="BL368" s="17" t="s">
        <v>165</v>
      </c>
      <c r="BM368" s="139" t="s">
        <v>467</v>
      </c>
    </row>
    <row r="369" spans="2:65" s="13" customFormat="1">
      <c r="B369" s="147"/>
      <c r="D369" s="142" t="s">
        <v>167</v>
      </c>
      <c r="E369" s="148" t="s">
        <v>1</v>
      </c>
      <c r="F369" s="149" t="s">
        <v>468</v>
      </c>
      <c r="H369" s="150">
        <v>4</v>
      </c>
      <c r="L369" s="147"/>
      <c r="M369" s="151"/>
      <c r="T369" s="152"/>
      <c r="AT369" s="148" t="s">
        <v>167</v>
      </c>
      <c r="AU369" s="148" t="s">
        <v>82</v>
      </c>
      <c r="AV369" s="13" t="s">
        <v>82</v>
      </c>
      <c r="AW369" s="13" t="s">
        <v>28</v>
      </c>
      <c r="AX369" s="13" t="s">
        <v>80</v>
      </c>
      <c r="AY369" s="148" t="s">
        <v>158</v>
      </c>
    </row>
    <row r="370" spans="2:65" s="11" customFormat="1" ht="22.9" customHeight="1">
      <c r="B370" s="117"/>
      <c r="D370" s="118" t="s">
        <v>71</v>
      </c>
      <c r="E370" s="126" t="s">
        <v>165</v>
      </c>
      <c r="F370" s="126" t="s">
        <v>469</v>
      </c>
      <c r="J370" s="127">
        <f>BK370</f>
        <v>0</v>
      </c>
      <c r="L370" s="117"/>
      <c r="M370" s="121"/>
      <c r="P370" s="122">
        <f>SUM(P371:P387)</f>
        <v>0.47375999999999996</v>
      </c>
      <c r="R370" s="122">
        <f>SUM(R371:R387)</f>
        <v>0.40147225999999991</v>
      </c>
      <c r="T370" s="123">
        <f>SUM(T371:T387)</f>
        <v>0</v>
      </c>
      <c r="AR370" s="118" t="s">
        <v>80</v>
      </c>
      <c r="AT370" s="124" t="s">
        <v>71</v>
      </c>
      <c r="AU370" s="124" t="s">
        <v>80</v>
      </c>
      <c r="AY370" s="118" t="s">
        <v>158</v>
      </c>
      <c r="BK370" s="125">
        <f>SUM(BK371:BK387)</f>
        <v>0</v>
      </c>
    </row>
    <row r="371" spans="2:65" s="1" customFormat="1" ht="16.5" customHeight="1">
      <c r="B371" s="128"/>
      <c r="C371" s="129" t="s">
        <v>470</v>
      </c>
      <c r="D371" s="129" t="s">
        <v>160</v>
      </c>
      <c r="E371" s="130" t="s">
        <v>471</v>
      </c>
      <c r="F371" s="131" t="s">
        <v>472</v>
      </c>
      <c r="G371" s="132" t="s">
        <v>163</v>
      </c>
      <c r="H371" s="133">
        <v>7.3999999999999996E-2</v>
      </c>
      <c r="I371" s="184"/>
      <c r="J371" s="134">
        <f>ROUND(I371*H371,2)</f>
        <v>0</v>
      </c>
      <c r="K371" s="131" t="s">
        <v>164</v>
      </c>
      <c r="L371" s="29"/>
      <c r="M371" s="135" t="s">
        <v>1</v>
      </c>
      <c r="N371" s="136" t="s">
        <v>37</v>
      </c>
      <c r="O371" s="137">
        <v>1.224</v>
      </c>
      <c r="P371" s="137">
        <f>O371*H371</f>
        <v>9.057599999999999E-2</v>
      </c>
      <c r="Q371" s="137">
        <v>2.5020099999999998</v>
      </c>
      <c r="R371" s="137">
        <f>Q371*H371</f>
        <v>0.18514873999999998</v>
      </c>
      <c r="S371" s="137">
        <v>0</v>
      </c>
      <c r="T371" s="138">
        <f>S371*H371</f>
        <v>0</v>
      </c>
      <c r="AR371" s="139" t="s">
        <v>165</v>
      </c>
      <c r="AT371" s="139" t="s">
        <v>160</v>
      </c>
      <c r="AU371" s="139" t="s">
        <v>82</v>
      </c>
      <c r="AY371" s="17" t="s">
        <v>158</v>
      </c>
      <c r="BE371" s="140">
        <f>IF(N371="základní",J371,0)</f>
        <v>0</v>
      </c>
      <c r="BF371" s="140">
        <f>IF(N371="snížená",J371,0)</f>
        <v>0</v>
      </c>
      <c r="BG371" s="140">
        <f>IF(N371="zákl. přenesená",J371,0)</f>
        <v>0</v>
      </c>
      <c r="BH371" s="140">
        <f>IF(N371="sníž. přenesená",J371,0)</f>
        <v>0</v>
      </c>
      <c r="BI371" s="140">
        <f>IF(N371="nulová",J371,0)</f>
        <v>0</v>
      </c>
      <c r="BJ371" s="17" t="s">
        <v>80</v>
      </c>
      <c r="BK371" s="140">
        <f>ROUND(I371*H371,2)</f>
        <v>0</v>
      </c>
      <c r="BL371" s="17" t="s">
        <v>165</v>
      </c>
      <c r="BM371" s="139" t="s">
        <v>473</v>
      </c>
    </row>
    <row r="372" spans="2:65" s="12" customFormat="1">
      <c r="B372" s="141"/>
      <c r="D372" s="142" t="s">
        <v>167</v>
      </c>
      <c r="E372" s="143" t="s">
        <v>1</v>
      </c>
      <c r="F372" s="144" t="s">
        <v>474</v>
      </c>
      <c r="H372" s="143" t="s">
        <v>1</v>
      </c>
      <c r="L372" s="141"/>
      <c r="M372" s="145"/>
      <c r="T372" s="146"/>
      <c r="AT372" s="143" t="s">
        <v>167</v>
      </c>
      <c r="AU372" s="143" t="s">
        <v>82</v>
      </c>
      <c r="AV372" s="12" t="s">
        <v>80</v>
      </c>
      <c r="AW372" s="12" t="s">
        <v>28</v>
      </c>
      <c r="AX372" s="12" t="s">
        <v>72</v>
      </c>
      <c r="AY372" s="143" t="s">
        <v>158</v>
      </c>
    </row>
    <row r="373" spans="2:65" s="13" customFormat="1">
      <c r="B373" s="147"/>
      <c r="D373" s="142" t="s">
        <v>167</v>
      </c>
      <c r="E373" s="148" t="s">
        <v>1</v>
      </c>
      <c r="F373" s="149" t="s">
        <v>475</v>
      </c>
      <c r="H373" s="150">
        <v>7.3999999999999996E-2</v>
      </c>
      <c r="L373" s="147"/>
      <c r="M373" s="151"/>
      <c r="T373" s="152"/>
      <c r="AT373" s="148" t="s">
        <v>167</v>
      </c>
      <c r="AU373" s="148" t="s">
        <v>82</v>
      </c>
      <c r="AV373" s="13" t="s">
        <v>82</v>
      </c>
      <c r="AW373" s="13" t="s">
        <v>28</v>
      </c>
      <c r="AX373" s="13" t="s">
        <v>80</v>
      </c>
      <c r="AY373" s="148" t="s">
        <v>158</v>
      </c>
    </row>
    <row r="374" spans="2:65" s="1" customFormat="1" ht="21.75" customHeight="1">
      <c r="B374" s="128"/>
      <c r="C374" s="129" t="s">
        <v>476</v>
      </c>
      <c r="D374" s="129" t="s">
        <v>160</v>
      </c>
      <c r="E374" s="130" t="s">
        <v>477</v>
      </c>
      <c r="F374" s="131" t="s">
        <v>478</v>
      </c>
      <c r="G374" s="132" t="s">
        <v>163</v>
      </c>
      <c r="H374" s="133">
        <v>7.4999999999999997E-2</v>
      </c>
      <c r="I374" s="184"/>
      <c r="J374" s="134">
        <f>ROUND(I374*H374,2)</f>
        <v>0</v>
      </c>
      <c r="K374" s="131" t="s">
        <v>164</v>
      </c>
      <c r="L374" s="29"/>
      <c r="M374" s="135" t="s">
        <v>1</v>
      </c>
      <c r="N374" s="136" t="s">
        <v>37</v>
      </c>
      <c r="O374" s="137">
        <v>1.48</v>
      </c>
      <c r="P374" s="137">
        <f>O374*H374</f>
        <v>0.111</v>
      </c>
      <c r="Q374" s="137">
        <v>2.5020099999999998</v>
      </c>
      <c r="R374" s="137">
        <f>Q374*H374</f>
        <v>0.18765074999999998</v>
      </c>
      <c r="S374" s="137">
        <v>0</v>
      </c>
      <c r="T374" s="138">
        <f>S374*H374</f>
        <v>0</v>
      </c>
      <c r="AR374" s="139" t="s">
        <v>165</v>
      </c>
      <c r="AT374" s="139" t="s">
        <v>160</v>
      </c>
      <c r="AU374" s="139" t="s">
        <v>82</v>
      </c>
      <c r="AY374" s="17" t="s">
        <v>158</v>
      </c>
      <c r="BE374" s="140">
        <f>IF(N374="základní",J374,0)</f>
        <v>0</v>
      </c>
      <c r="BF374" s="140">
        <f>IF(N374="snížená",J374,0)</f>
        <v>0</v>
      </c>
      <c r="BG374" s="140">
        <f>IF(N374="zákl. přenesená",J374,0)</f>
        <v>0</v>
      </c>
      <c r="BH374" s="140">
        <f>IF(N374="sníž. přenesená",J374,0)</f>
        <v>0</v>
      </c>
      <c r="BI374" s="140">
        <f>IF(N374="nulová",J374,0)</f>
        <v>0</v>
      </c>
      <c r="BJ374" s="17" t="s">
        <v>80</v>
      </c>
      <c r="BK374" s="140">
        <f>ROUND(I374*H374,2)</f>
        <v>0</v>
      </c>
      <c r="BL374" s="17" t="s">
        <v>165</v>
      </c>
      <c r="BM374" s="139" t="s">
        <v>479</v>
      </c>
    </row>
    <row r="375" spans="2:65" s="12" customFormat="1">
      <c r="B375" s="141"/>
      <c r="D375" s="142" t="s">
        <v>167</v>
      </c>
      <c r="E375" s="143" t="s">
        <v>1</v>
      </c>
      <c r="F375" s="144" t="s">
        <v>480</v>
      </c>
      <c r="H375" s="143" t="s">
        <v>1</v>
      </c>
      <c r="L375" s="141"/>
      <c r="M375" s="145"/>
      <c r="T375" s="146"/>
      <c r="AT375" s="143" t="s">
        <v>167</v>
      </c>
      <c r="AU375" s="143" t="s">
        <v>82</v>
      </c>
      <c r="AV375" s="12" t="s">
        <v>80</v>
      </c>
      <c r="AW375" s="12" t="s">
        <v>28</v>
      </c>
      <c r="AX375" s="12" t="s">
        <v>72</v>
      </c>
      <c r="AY375" s="143" t="s">
        <v>158</v>
      </c>
    </row>
    <row r="376" spans="2:65" s="13" customFormat="1">
      <c r="B376" s="147"/>
      <c r="D376" s="142" t="s">
        <v>167</v>
      </c>
      <c r="E376" s="148" t="s">
        <v>1</v>
      </c>
      <c r="F376" s="149" t="s">
        <v>481</v>
      </c>
      <c r="H376" s="150">
        <v>7.4999999999999997E-2</v>
      </c>
      <c r="L376" s="147"/>
      <c r="M376" s="151"/>
      <c r="T376" s="152"/>
      <c r="AT376" s="148" t="s">
        <v>167</v>
      </c>
      <c r="AU376" s="148" t="s">
        <v>82</v>
      </c>
      <c r="AV376" s="13" t="s">
        <v>82</v>
      </c>
      <c r="AW376" s="13" t="s">
        <v>28</v>
      </c>
      <c r="AX376" s="13" t="s">
        <v>80</v>
      </c>
      <c r="AY376" s="148" t="s">
        <v>158</v>
      </c>
    </row>
    <row r="377" spans="2:65" s="1" customFormat="1" ht="24.2" customHeight="1">
      <c r="B377" s="128"/>
      <c r="C377" s="129" t="s">
        <v>482</v>
      </c>
      <c r="D377" s="129" t="s">
        <v>160</v>
      </c>
      <c r="E377" s="130" t="s">
        <v>483</v>
      </c>
      <c r="F377" s="131" t="s">
        <v>484</v>
      </c>
      <c r="G377" s="132" t="s">
        <v>212</v>
      </c>
      <c r="H377" s="133">
        <v>0.93300000000000005</v>
      </c>
      <c r="I377" s="184"/>
      <c r="J377" s="134">
        <f>ROUND(I377*H377,2)</f>
        <v>0</v>
      </c>
      <c r="K377" s="131" t="s">
        <v>164</v>
      </c>
      <c r="L377" s="29"/>
      <c r="M377" s="135" t="s">
        <v>1</v>
      </c>
      <c r="N377" s="136" t="s">
        <v>37</v>
      </c>
      <c r="O377" s="137">
        <v>0.12</v>
      </c>
      <c r="P377" s="137">
        <f>O377*H377</f>
        <v>0.11196</v>
      </c>
      <c r="Q377" s="137">
        <v>9.58E-3</v>
      </c>
      <c r="R377" s="137">
        <f>Q377*H377</f>
        <v>8.9381400000000007E-3</v>
      </c>
      <c r="S377" s="137">
        <v>0</v>
      </c>
      <c r="T377" s="138">
        <f>S377*H377</f>
        <v>0</v>
      </c>
      <c r="AR377" s="139" t="s">
        <v>165</v>
      </c>
      <c r="AT377" s="139" t="s">
        <v>160</v>
      </c>
      <c r="AU377" s="139" t="s">
        <v>82</v>
      </c>
      <c r="AY377" s="17" t="s">
        <v>158</v>
      </c>
      <c r="BE377" s="140">
        <f>IF(N377="základní",J377,0)</f>
        <v>0</v>
      </c>
      <c r="BF377" s="140">
        <f>IF(N377="snížená",J377,0)</f>
        <v>0</v>
      </c>
      <c r="BG377" s="140">
        <f>IF(N377="zákl. přenesená",J377,0)</f>
        <v>0</v>
      </c>
      <c r="BH377" s="140">
        <f>IF(N377="sníž. přenesená",J377,0)</f>
        <v>0</v>
      </c>
      <c r="BI377" s="140">
        <f>IF(N377="nulová",J377,0)</f>
        <v>0</v>
      </c>
      <c r="BJ377" s="17" t="s">
        <v>80</v>
      </c>
      <c r="BK377" s="140">
        <f>ROUND(I377*H377,2)</f>
        <v>0</v>
      </c>
      <c r="BL377" s="17" t="s">
        <v>165</v>
      </c>
      <c r="BM377" s="139" t="s">
        <v>485</v>
      </c>
    </row>
    <row r="378" spans="2:65" s="12" customFormat="1">
      <c r="B378" s="141"/>
      <c r="D378" s="142" t="s">
        <v>167</v>
      </c>
      <c r="E378" s="143" t="s">
        <v>1</v>
      </c>
      <c r="F378" s="144" t="s">
        <v>480</v>
      </c>
      <c r="H378" s="143" t="s">
        <v>1</v>
      </c>
      <c r="L378" s="141"/>
      <c r="M378" s="145"/>
      <c r="T378" s="146"/>
      <c r="AT378" s="143" t="s">
        <v>167</v>
      </c>
      <c r="AU378" s="143" t="s">
        <v>82</v>
      </c>
      <c r="AV378" s="12" t="s">
        <v>80</v>
      </c>
      <c r="AW378" s="12" t="s">
        <v>28</v>
      </c>
      <c r="AX378" s="12" t="s">
        <v>72</v>
      </c>
      <c r="AY378" s="143" t="s">
        <v>158</v>
      </c>
    </row>
    <row r="379" spans="2:65" s="13" customFormat="1">
      <c r="B379" s="147"/>
      <c r="D379" s="142" t="s">
        <v>167</v>
      </c>
      <c r="E379" s="148" t="s">
        <v>1</v>
      </c>
      <c r="F379" s="149" t="s">
        <v>486</v>
      </c>
      <c r="H379" s="150">
        <v>0.93300000000000005</v>
      </c>
      <c r="L379" s="147"/>
      <c r="M379" s="151"/>
      <c r="T379" s="152"/>
      <c r="AT379" s="148" t="s">
        <v>167</v>
      </c>
      <c r="AU379" s="148" t="s">
        <v>82</v>
      </c>
      <c r="AV379" s="13" t="s">
        <v>82</v>
      </c>
      <c r="AW379" s="13" t="s">
        <v>28</v>
      </c>
      <c r="AX379" s="13" t="s">
        <v>80</v>
      </c>
      <c r="AY379" s="148" t="s">
        <v>158</v>
      </c>
    </row>
    <row r="380" spans="2:65" s="1" customFormat="1" ht="21.75" customHeight="1">
      <c r="B380" s="128"/>
      <c r="C380" s="129" t="s">
        <v>487</v>
      </c>
      <c r="D380" s="129" t="s">
        <v>160</v>
      </c>
      <c r="E380" s="130" t="s">
        <v>488</v>
      </c>
      <c r="F380" s="131" t="s">
        <v>489</v>
      </c>
      <c r="G380" s="132" t="s">
        <v>212</v>
      </c>
      <c r="H380" s="133">
        <v>0.93300000000000005</v>
      </c>
      <c r="I380" s="184"/>
      <c r="J380" s="134">
        <f>ROUND(I380*H380,2)</f>
        <v>0</v>
      </c>
      <c r="K380" s="131" t="s">
        <v>164</v>
      </c>
      <c r="L380" s="29"/>
      <c r="M380" s="135" t="s">
        <v>1</v>
      </c>
      <c r="N380" s="136" t="s">
        <v>37</v>
      </c>
      <c r="O380" s="137">
        <v>2.5000000000000001E-2</v>
      </c>
      <c r="P380" s="137">
        <f>O380*H380</f>
        <v>2.3325000000000002E-2</v>
      </c>
      <c r="Q380" s="137">
        <v>1.09E-2</v>
      </c>
      <c r="R380" s="137">
        <f>Q380*H380</f>
        <v>1.01697E-2</v>
      </c>
      <c r="S380" s="137">
        <v>0</v>
      </c>
      <c r="T380" s="138">
        <f>S380*H380</f>
        <v>0</v>
      </c>
      <c r="AR380" s="139" t="s">
        <v>165</v>
      </c>
      <c r="AT380" s="139" t="s">
        <v>160</v>
      </c>
      <c r="AU380" s="139" t="s">
        <v>82</v>
      </c>
      <c r="AY380" s="17" t="s">
        <v>158</v>
      </c>
      <c r="BE380" s="140">
        <f>IF(N380="základní",J380,0)</f>
        <v>0</v>
      </c>
      <c r="BF380" s="140">
        <f>IF(N380="snížená",J380,0)</f>
        <v>0</v>
      </c>
      <c r="BG380" s="140">
        <f>IF(N380="zákl. přenesená",J380,0)</f>
        <v>0</v>
      </c>
      <c r="BH380" s="140">
        <f>IF(N380="sníž. přenesená",J380,0)</f>
        <v>0</v>
      </c>
      <c r="BI380" s="140">
        <f>IF(N380="nulová",J380,0)</f>
        <v>0</v>
      </c>
      <c r="BJ380" s="17" t="s">
        <v>80</v>
      </c>
      <c r="BK380" s="140">
        <f>ROUND(I380*H380,2)</f>
        <v>0</v>
      </c>
      <c r="BL380" s="17" t="s">
        <v>165</v>
      </c>
      <c r="BM380" s="139" t="s">
        <v>490</v>
      </c>
    </row>
    <row r="381" spans="2:65" s="1" customFormat="1" ht="16.5" customHeight="1">
      <c r="B381" s="128"/>
      <c r="C381" s="129" t="s">
        <v>491</v>
      </c>
      <c r="D381" s="129" t="s">
        <v>160</v>
      </c>
      <c r="E381" s="130" t="s">
        <v>492</v>
      </c>
      <c r="F381" s="131" t="s">
        <v>493</v>
      </c>
      <c r="G381" s="132" t="s">
        <v>188</v>
      </c>
      <c r="H381" s="133">
        <v>8.9999999999999993E-3</v>
      </c>
      <c r="I381" s="184"/>
      <c r="J381" s="134">
        <f>ROUND(I381*H381,2)</f>
        <v>0</v>
      </c>
      <c r="K381" s="131" t="s">
        <v>164</v>
      </c>
      <c r="L381" s="29"/>
      <c r="M381" s="135" t="s">
        <v>1</v>
      </c>
      <c r="N381" s="136" t="s">
        <v>37</v>
      </c>
      <c r="O381" s="137">
        <v>15.211</v>
      </c>
      <c r="P381" s="137">
        <f>O381*H381</f>
        <v>0.13689899999999999</v>
      </c>
      <c r="Q381" s="137">
        <v>1.06277</v>
      </c>
      <c r="R381" s="137">
        <f>Q381*H381</f>
        <v>9.5649299999999993E-3</v>
      </c>
      <c r="S381" s="137">
        <v>0</v>
      </c>
      <c r="T381" s="138">
        <f>S381*H381</f>
        <v>0</v>
      </c>
      <c r="AR381" s="139" t="s">
        <v>165</v>
      </c>
      <c r="AT381" s="139" t="s">
        <v>160</v>
      </c>
      <c r="AU381" s="139" t="s">
        <v>82</v>
      </c>
      <c r="AY381" s="17" t="s">
        <v>158</v>
      </c>
      <c r="BE381" s="140">
        <f>IF(N381="základní",J381,0)</f>
        <v>0</v>
      </c>
      <c r="BF381" s="140">
        <f>IF(N381="snížená",J381,0)</f>
        <v>0</v>
      </c>
      <c r="BG381" s="140">
        <f>IF(N381="zákl. přenesená",J381,0)</f>
        <v>0</v>
      </c>
      <c r="BH381" s="140">
        <f>IF(N381="sníž. přenesená",J381,0)</f>
        <v>0</v>
      </c>
      <c r="BI381" s="140">
        <f>IF(N381="nulová",J381,0)</f>
        <v>0</v>
      </c>
      <c r="BJ381" s="17" t="s">
        <v>80</v>
      </c>
      <c r="BK381" s="140">
        <f>ROUND(I381*H381,2)</f>
        <v>0</v>
      </c>
      <c r="BL381" s="17" t="s">
        <v>165</v>
      </c>
      <c r="BM381" s="139" t="s">
        <v>494</v>
      </c>
    </row>
    <row r="382" spans="2:65" s="12" customFormat="1">
      <c r="B382" s="141"/>
      <c r="D382" s="142" t="s">
        <v>167</v>
      </c>
      <c r="E382" s="143" t="s">
        <v>1</v>
      </c>
      <c r="F382" s="144" t="s">
        <v>480</v>
      </c>
      <c r="H382" s="143" t="s">
        <v>1</v>
      </c>
      <c r="L382" s="141"/>
      <c r="M382" s="145"/>
      <c r="T382" s="146"/>
      <c r="AT382" s="143" t="s">
        <v>167</v>
      </c>
      <c r="AU382" s="143" t="s">
        <v>82</v>
      </c>
      <c r="AV382" s="12" t="s">
        <v>80</v>
      </c>
      <c r="AW382" s="12" t="s">
        <v>28</v>
      </c>
      <c r="AX382" s="12" t="s">
        <v>72</v>
      </c>
      <c r="AY382" s="143" t="s">
        <v>158</v>
      </c>
    </row>
    <row r="383" spans="2:65" s="12" customFormat="1">
      <c r="B383" s="141"/>
      <c r="D383" s="142" t="s">
        <v>167</v>
      </c>
      <c r="E383" s="143" t="s">
        <v>1</v>
      </c>
      <c r="F383" s="144" t="s">
        <v>495</v>
      </c>
      <c r="H383" s="143" t="s">
        <v>1</v>
      </c>
      <c r="L383" s="141"/>
      <c r="M383" s="145"/>
      <c r="T383" s="146"/>
      <c r="AT383" s="143" t="s">
        <v>167</v>
      </c>
      <c r="AU383" s="143" t="s">
        <v>82</v>
      </c>
      <c r="AV383" s="12" t="s">
        <v>80</v>
      </c>
      <c r="AW383" s="12" t="s">
        <v>28</v>
      </c>
      <c r="AX383" s="12" t="s">
        <v>72</v>
      </c>
      <c r="AY383" s="143" t="s">
        <v>158</v>
      </c>
    </row>
    <row r="384" spans="2:65" s="13" customFormat="1">
      <c r="B384" s="147"/>
      <c r="D384" s="142" t="s">
        <v>167</v>
      </c>
      <c r="E384" s="148" t="s">
        <v>1</v>
      </c>
      <c r="F384" s="149" t="s">
        <v>496</v>
      </c>
      <c r="H384" s="150">
        <v>4.0000000000000001E-3</v>
      </c>
      <c r="L384" s="147"/>
      <c r="M384" s="151"/>
      <c r="T384" s="152"/>
      <c r="AT384" s="148" t="s">
        <v>167</v>
      </c>
      <c r="AU384" s="148" t="s">
        <v>82</v>
      </c>
      <c r="AV384" s="13" t="s">
        <v>82</v>
      </c>
      <c r="AW384" s="13" t="s">
        <v>28</v>
      </c>
      <c r="AX384" s="13" t="s">
        <v>72</v>
      </c>
      <c r="AY384" s="148" t="s">
        <v>158</v>
      </c>
    </row>
    <row r="385" spans="2:65" s="12" customFormat="1">
      <c r="B385" s="141"/>
      <c r="D385" s="142" t="s">
        <v>167</v>
      </c>
      <c r="E385" s="143" t="s">
        <v>1</v>
      </c>
      <c r="F385" s="144" t="s">
        <v>474</v>
      </c>
      <c r="H385" s="143" t="s">
        <v>1</v>
      </c>
      <c r="L385" s="141"/>
      <c r="M385" s="145"/>
      <c r="T385" s="146"/>
      <c r="AT385" s="143" t="s">
        <v>167</v>
      </c>
      <c r="AU385" s="143" t="s">
        <v>82</v>
      </c>
      <c r="AV385" s="12" t="s">
        <v>80</v>
      </c>
      <c r="AW385" s="12" t="s">
        <v>28</v>
      </c>
      <c r="AX385" s="12" t="s">
        <v>72</v>
      </c>
      <c r="AY385" s="143" t="s">
        <v>158</v>
      </c>
    </row>
    <row r="386" spans="2:65" s="13" customFormat="1">
      <c r="B386" s="147"/>
      <c r="D386" s="142" t="s">
        <v>167</v>
      </c>
      <c r="E386" s="148" t="s">
        <v>1</v>
      </c>
      <c r="F386" s="149" t="s">
        <v>497</v>
      </c>
      <c r="H386" s="150">
        <v>5.0000000000000001E-3</v>
      </c>
      <c r="L386" s="147"/>
      <c r="M386" s="151"/>
      <c r="T386" s="152"/>
      <c r="AT386" s="148" t="s">
        <v>167</v>
      </c>
      <c r="AU386" s="148" t="s">
        <v>82</v>
      </c>
      <c r="AV386" s="13" t="s">
        <v>82</v>
      </c>
      <c r="AW386" s="13" t="s">
        <v>28</v>
      </c>
      <c r="AX386" s="13" t="s">
        <v>72</v>
      </c>
      <c r="AY386" s="148" t="s">
        <v>158</v>
      </c>
    </row>
    <row r="387" spans="2:65" s="14" customFormat="1">
      <c r="B387" s="153"/>
      <c r="D387" s="142" t="s">
        <v>167</v>
      </c>
      <c r="E387" s="154" t="s">
        <v>1</v>
      </c>
      <c r="F387" s="155" t="s">
        <v>200</v>
      </c>
      <c r="H387" s="156">
        <v>8.9999999999999993E-3</v>
      </c>
      <c r="L387" s="153"/>
      <c r="M387" s="157"/>
      <c r="T387" s="158"/>
      <c r="AT387" s="154" t="s">
        <v>167</v>
      </c>
      <c r="AU387" s="154" t="s">
        <v>82</v>
      </c>
      <c r="AV387" s="14" t="s">
        <v>165</v>
      </c>
      <c r="AW387" s="14" t="s">
        <v>28</v>
      </c>
      <c r="AX387" s="14" t="s">
        <v>80</v>
      </c>
      <c r="AY387" s="154" t="s">
        <v>158</v>
      </c>
    </row>
    <row r="388" spans="2:65" s="11" customFormat="1" ht="22.9" customHeight="1">
      <c r="B388" s="117"/>
      <c r="D388" s="118" t="s">
        <v>71</v>
      </c>
      <c r="E388" s="126" t="s">
        <v>185</v>
      </c>
      <c r="F388" s="126" t="s">
        <v>498</v>
      </c>
      <c r="J388" s="127">
        <f>BK388</f>
        <v>0</v>
      </c>
      <c r="L388" s="117"/>
      <c r="M388" s="121"/>
      <c r="P388" s="122">
        <f>SUM(P389:P407)</f>
        <v>79.052992999999987</v>
      </c>
      <c r="R388" s="122">
        <f>SUM(R389:R407)</f>
        <v>15.13570526</v>
      </c>
      <c r="T388" s="123">
        <f>SUM(T389:T407)</f>
        <v>0</v>
      </c>
      <c r="AR388" s="118" t="s">
        <v>80</v>
      </c>
      <c r="AT388" s="124" t="s">
        <v>71</v>
      </c>
      <c r="AU388" s="124" t="s">
        <v>80</v>
      </c>
      <c r="AY388" s="118" t="s">
        <v>158</v>
      </c>
      <c r="BK388" s="125">
        <f>SUM(BK389:BK407)</f>
        <v>0</v>
      </c>
    </row>
    <row r="389" spans="2:65" s="1" customFormat="1" ht="21.75" customHeight="1">
      <c r="B389" s="128"/>
      <c r="C389" s="129" t="s">
        <v>499</v>
      </c>
      <c r="D389" s="129" t="s">
        <v>160</v>
      </c>
      <c r="E389" s="130" t="s">
        <v>500</v>
      </c>
      <c r="F389" s="131" t="s">
        <v>501</v>
      </c>
      <c r="G389" s="132" t="s">
        <v>212</v>
      </c>
      <c r="H389" s="133">
        <v>76.667000000000002</v>
      </c>
      <c r="I389" s="184"/>
      <c r="J389" s="134">
        <f>ROUND(I389*H389,2)</f>
        <v>0</v>
      </c>
      <c r="K389" s="131" t="s">
        <v>164</v>
      </c>
      <c r="L389" s="29"/>
      <c r="M389" s="135" t="s">
        <v>1</v>
      </c>
      <c r="N389" s="136" t="s">
        <v>37</v>
      </c>
      <c r="O389" s="137">
        <v>8.3000000000000004E-2</v>
      </c>
      <c r="P389" s="137">
        <f>O389*H389</f>
        <v>6.3633610000000003</v>
      </c>
      <c r="Q389" s="137">
        <v>0</v>
      </c>
      <c r="R389" s="137">
        <f>Q389*H389</f>
        <v>0</v>
      </c>
      <c r="S389" s="137">
        <v>0</v>
      </c>
      <c r="T389" s="138">
        <f>S389*H389</f>
        <v>0</v>
      </c>
      <c r="AR389" s="139" t="s">
        <v>165</v>
      </c>
      <c r="AT389" s="139" t="s">
        <v>160</v>
      </c>
      <c r="AU389" s="139" t="s">
        <v>82</v>
      </c>
      <c r="AY389" s="17" t="s">
        <v>158</v>
      </c>
      <c r="BE389" s="140">
        <f>IF(N389="základní",J389,0)</f>
        <v>0</v>
      </c>
      <c r="BF389" s="140">
        <f>IF(N389="snížená",J389,0)</f>
        <v>0</v>
      </c>
      <c r="BG389" s="140">
        <f>IF(N389="zákl. přenesená",J389,0)</f>
        <v>0</v>
      </c>
      <c r="BH389" s="140">
        <f>IF(N389="sníž. přenesená",J389,0)</f>
        <v>0</v>
      </c>
      <c r="BI389" s="140">
        <f>IF(N389="nulová",J389,0)</f>
        <v>0</v>
      </c>
      <c r="BJ389" s="17" t="s">
        <v>80</v>
      </c>
      <c r="BK389" s="140">
        <f>ROUND(I389*H389,2)</f>
        <v>0</v>
      </c>
      <c r="BL389" s="17" t="s">
        <v>165</v>
      </c>
      <c r="BM389" s="139" t="s">
        <v>502</v>
      </c>
    </row>
    <row r="390" spans="2:65" s="12" customFormat="1">
      <c r="B390" s="141"/>
      <c r="D390" s="142" t="s">
        <v>167</v>
      </c>
      <c r="E390" s="143" t="s">
        <v>1</v>
      </c>
      <c r="F390" s="144" t="s">
        <v>225</v>
      </c>
      <c r="H390" s="143" t="s">
        <v>1</v>
      </c>
      <c r="L390" s="141"/>
      <c r="M390" s="145"/>
      <c r="T390" s="146"/>
      <c r="AT390" s="143" t="s">
        <v>167</v>
      </c>
      <c r="AU390" s="143" t="s">
        <v>82</v>
      </c>
      <c r="AV390" s="12" t="s">
        <v>80</v>
      </c>
      <c r="AW390" s="12" t="s">
        <v>28</v>
      </c>
      <c r="AX390" s="12" t="s">
        <v>72</v>
      </c>
      <c r="AY390" s="143" t="s">
        <v>158</v>
      </c>
    </row>
    <row r="391" spans="2:65" s="12" customFormat="1" ht="22.5">
      <c r="B391" s="141"/>
      <c r="D391" s="142" t="s">
        <v>167</v>
      </c>
      <c r="E391" s="143" t="s">
        <v>1</v>
      </c>
      <c r="F391" s="144" t="s">
        <v>503</v>
      </c>
      <c r="H391" s="143" t="s">
        <v>1</v>
      </c>
      <c r="L391" s="141"/>
      <c r="M391" s="145"/>
      <c r="T391" s="146"/>
      <c r="AT391" s="143" t="s">
        <v>167</v>
      </c>
      <c r="AU391" s="143" t="s">
        <v>82</v>
      </c>
      <c r="AV391" s="12" t="s">
        <v>80</v>
      </c>
      <c r="AW391" s="12" t="s">
        <v>28</v>
      </c>
      <c r="AX391" s="12" t="s">
        <v>72</v>
      </c>
      <c r="AY391" s="143" t="s">
        <v>158</v>
      </c>
    </row>
    <row r="392" spans="2:65" s="13" customFormat="1">
      <c r="B392" s="147"/>
      <c r="D392" s="142" t="s">
        <v>167</v>
      </c>
      <c r="E392" s="148" t="s">
        <v>1</v>
      </c>
      <c r="F392" s="149" t="s">
        <v>504</v>
      </c>
      <c r="H392" s="150">
        <v>76.667000000000002</v>
      </c>
      <c r="L392" s="147"/>
      <c r="M392" s="151"/>
      <c r="T392" s="152"/>
      <c r="AT392" s="148" t="s">
        <v>167</v>
      </c>
      <c r="AU392" s="148" t="s">
        <v>82</v>
      </c>
      <c r="AV392" s="13" t="s">
        <v>82</v>
      </c>
      <c r="AW392" s="13" t="s">
        <v>28</v>
      </c>
      <c r="AX392" s="13" t="s">
        <v>80</v>
      </c>
      <c r="AY392" s="148" t="s">
        <v>158</v>
      </c>
    </row>
    <row r="393" spans="2:65" s="1" customFormat="1" ht="66.75" customHeight="1">
      <c r="B393" s="128"/>
      <c r="C393" s="129" t="s">
        <v>505</v>
      </c>
      <c r="D393" s="129" t="s">
        <v>160</v>
      </c>
      <c r="E393" s="130" t="s">
        <v>506</v>
      </c>
      <c r="F393" s="131" t="s">
        <v>507</v>
      </c>
      <c r="G393" s="132" t="s">
        <v>212</v>
      </c>
      <c r="H393" s="133">
        <v>6.173</v>
      </c>
      <c r="I393" s="184"/>
      <c r="J393" s="134">
        <f>ROUND(I393*H393,2)</f>
        <v>0</v>
      </c>
      <c r="K393" s="131" t="s">
        <v>164</v>
      </c>
      <c r="L393" s="29"/>
      <c r="M393" s="135" t="s">
        <v>1</v>
      </c>
      <c r="N393" s="136" t="s">
        <v>37</v>
      </c>
      <c r="O393" s="137">
        <v>0.78400000000000003</v>
      </c>
      <c r="P393" s="137">
        <f>O393*H393</f>
        <v>4.8396319999999999</v>
      </c>
      <c r="Q393" s="137">
        <v>9.0620000000000006E-2</v>
      </c>
      <c r="R393" s="137">
        <f>Q393*H393</f>
        <v>0.55939726000000001</v>
      </c>
      <c r="S393" s="137">
        <v>0</v>
      </c>
      <c r="T393" s="138">
        <f>S393*H393</f>
        <v>0</v>
      </c>
      <c r="AR393" s="139" t="s">
        <v>165</v>
      </c>
      <c r="AT393" s="139" t="s">
        <v>160</v>
      </c>
      <c r="AU393" s="139" t="s">
        <v>82</v>
      </c>
      <c r="AY393" s="17" t="s">
        <v>158</v>
      </c>
      <c r="BE393" s="140">
        <f>IF(N393="základní",J393,0)</f>
        <v>0</v>
      </c>
      <c r="BF393" s="140">
        <f>IF(N393="snížená",J393,0)</f>
        <v>0</v>
      </c>
      <c r="BG393" s="140">
        <f>IF(N393="zákl. přenesená",J393,0)</f>
        <v>0</v>
      </c>
      <c r="BH393" s="140">
        <f>IF(N393="sníž. přenesená",J393,0)</f>
        <v>0</v>
      </c>
      <c r="BI393" s="140">
        <f>IF(N393="nulová",J393,0)</f>
        <v>0</v>
      </c>
      <c r="BJ393" s="17" t="s">
        <v>80</v>
      </c>
      <c r="BK393" s="140">
        <f>ROUND(I393*H393,2)</f>
        <v>0</v>
      </c>
      <c r="BL393" s="17" t="s">
        <v>165</v>
      </c>
      <c r="BM393" s="139" t="s">
        <v>508</v>
      </c>
    </row>
    <row r="394" spans="2:65" s="13" customFormat="1">
      <c r="B394" s="147"/>
      <c r="D394" s="142" t="s">
        <v>167</v>
      </c>
      <c r="E394" s="148" t="s">
        <v>1</v>
      </c>
      <c r="F394" s="149" t="s">
        <v>509</v>
      </c>
      <c r="H394" s="150">
        <v>6.173</v>
      </c>
      <c r="L394" s="147"/>
      <c r="M394" s="151"/>
      <c r="T394" s="152"/>
      <c r="AT394" s="148" t="s">
        <v>167</v>
      </c>
      <c r="AU394" s="148" t="s">
        <v>82</v>
      </c>
      <c r="AV394" s="13" t="s">
        <v>82</v>
      </c>
      <c r="AW394" s="13" t="s">
        <v>28</v>
      </c>
      <c r="AX394" s="13" t="s">
        <v>80</v>
      </c>
      <c r="AY394" s="148" t="s">
        <v>158</v>
      </c>
    </row>
    <row r="395" spans="2:65" s="1" customFormat="1" ht="21.75" customHeight="1">
      <c r="B395" s="128"/>
      <c r="C395" s="159" t="s">
        <v>510</v>
      </c>
      <c r="D395" s="159" t="s">
        <v>242</v>
      </c>
      <c r="E395" s="160" t="s">
        <v>511</v>
      </c>
      <c r="F395" s="161" t="s">
        <v>512</v>
      </c>
      <c r="G395" s="162" t="s">
        <v>212</v>
      </c>
      <c r="H395" s="163">
        <v>6.3579999999999997</v>
      </c>
      <c r="I395" s="188"/>
      <c r="J395" s="164">
        <f>ROUND(I395*H395,2)</f>
        <v>0</v>
      </c>
      <c r="K395" s="161" t="s">
        <v>1</v>
      </c>
      <c r="L395" s="165"/>
      <c r="M395" s="166" t="s">
        <v>1</v>
      </c>
      <c r="N395" s="167" t="s">
        <v>37</v>
      </c>
      <c r="O395" s="137">
        <v>0</v>
      </c>
      <c r="P395" s="137">
        <f>O395*H395</f>
        <v>0</v>
      </c>
      <c r="Q395" s="137">
        <v>0.17599999999999999</v>
      </c>
      <c r="R395" s="137">
        <f>Q395*H395</f>
        <v>1.1190079999999998</v>
      </c>
      <c r="S395" s="137">
        <v>0</v>
      </c>
      <c r="T395" s="138">
        <f>S395*H395</f>
        <v>0</v>
      </c>
      <c r="AR395" s="139" t="s">
        <v>209</v>
      </c>
      <c r="AT395" s="139" t="s">
        <v>242</v>
      </c>
      <c r="AU395" s="139" t="s">
        <v>82</v>
      </c>
      <c r="AY395" s="17" t="s">
        <v>158</v>
      </c>
      <c r="BE395" s="140">
        <f>IF(N395="základní",J395,0)</f>
        <v>0</v>
      </c>
      <c r="BF395" s="140">
        <f>IF(N395="snížená",J395,0)</f>
        <v>0</v>
      </c>
      <c r="BG395" s="140">
        <f>IF(N395="zákl. přenesená",J395,0)</f>
        <v>0</v>
      </c>
      <c r="BH395" s="140">
        <f>IF(N395="sníž. přenesená",J395,0)</f>
        <v>0</v>
      </c>
      <c r="BI395" s="140">
        <f>IF(N395="nulová",J395,0)</f>
        <v>0</v>
      </c>
      <c r="BJ395" s="17" t="s">
        <v>80</v>
      </c>
      <c r="BK395" s="140">
        <f>ROUND(I395*H395,2)</f>
        <v>0</v>
      </c>
      <c r="BL395" s="17" t="s">
        <v>165</v>
      </c>
      <c r="BM395" s="139" t="s">
        <v>513</v>
      </c>
    </row>
    <row r="396" spans="2:65" s="12" customFormat="1">
      <c r="B396" s="141"/>
      <c r="D396" s="142" t="s">
        <v>167</v>
      </c>
      <c r="E396" s="143" t="s">
        <v>1</v>
      </c>
      <c r="F396" s="144" t="s">
        <v>514</v>
      </c>
      <c r="H396" s="143" t="s">
        <v>1</v>
      </c>
      <c r="L396" s="141"/>
      <c r="M396" s="145"/>
      <c r="T396" s="146"/>
      <c r="AT396" s="143" t="s">
        <v>167</v>
      </c>
      <c r="AU396" s="143" t="s">
        <v>82</v>
      </c>
      <c r="AV396" s="12" t="s">
        <v>80</v>
      </c>
      <c r="AW396" s="12" t="s">
        <v>28</v>
      </c>
      <c r="AX396" s="12" t="s">
        <v>72</v>
      </c>
      <c r="AY396" s="143" t="s">
        <v>158</v>
      </c>
    </row>
    <row r="397" spans="2:65" s="13" customFormat="1">
      <c r="B397" s="147"/>
      <c r="D397" s="142" t="s">
        <v>167</v>
      </c>
      <c r="E397" s="148" t="s">
        <v>1</v>
      </c>
      <c r="F397" s="149" t="s">
        <v>515</v>
      </c>
      <c r="H397" s="150">
        <v>6.3579999999999997</v>
      </c>
      <c r="L397" s="147"/>
      <c r="M397" s="151"/>
      <c r="T397" s="152"/>
      <c r="AT397" s="148" t="s">
        <v>167</v>
      </c>
      <c r="AU397" s="148" t="s">
        <v>82</v>
      </c>
      <c r="AV397" s="13" t="s">
        <v>82</v>
      </c>
      <c r="AW397" s="13" t="s">
        <v>28</v>
      </c>
      <c r="AX397" s="13" t="s">
        <v>80</v>
      </c>
      <c r="AY397" s="148" t="s">
        <v>158</v>
      </c>
    </row>
    <row r="398" spans="2:65" s="1" customFormat="1" ht="76.349999999999994" customHeight="1">
      <c r="B398" s="128"/>
      <c r="C398" s="129" t="s">
        <v>516</v>
      </c>
      <c r="D398" s="129" t="s">
        <v>160</v>
      </c>
      <c r="E398" s="130" t="s">
        <v>517</v>
      </c>
      <c r="F398" s="131" t="s">
        <v>518</v>
      </c>
      <c r="G398" s="132" t="s">
        <v>212</v>
      </c>
      <c r="H398" s="133">
        <v>115</v>
      </c>
      <c r="I398" s="184"/>
      <c r="J398" s="134">
        <f>ROUND(I398*H398,2)</f>
        <v>0</v>
      </c>
      <c r="K398" s="131" t="s">
        <v>164</v>
      </c>
      <c r="L398" s="29"/>
      <c r="M398" s="135" t="s">
        <v>1</v>
      </c>
      <c r="N398" s="136" t="s">
        <v>37</v>
      </c>
      <c r="O398" s="137">
        <v>0.59</v>
      </c>
      <c r="P398" s="137">
        <f>O398*H398</f>
        <v>67.849999999999994</v>
      </c>
      <c r="Q398" s="137">
        <v>9.0620000000000006E-2</v>
      </c>
      <c r="R398" s="137">
        <f>Q398*H398</f>
        <v>10.4213</v>
      </c>
      <c r="S398" s="137">
        <v>0</v>
      </c>
      <c r="T398" s="138">
        <f>S398*H398</f>
        <v>0</v>
      </c>
      <c r="AR398" s="139" t="s">
        <v>165</v>
      </c>
      <c r="AT398" s="139" t="s">
        <v>160</v>
      </c>
      <c r="AU398" s="139" t="s">
        <v>82</v>
      </c>
      <c r="AY398" s="17" t="s">
        <v>158</v>
      </c>
      <c r="BE398" s="140">
        <f>IF(N398="základní",J398,0)</f>
        <v>0</v>
      </c>
      <c r="BF398" s="140">
        <f>IF(N398="snížená",J398,0)</f>
        <v>0</v>
      </c>
      <c r="BG398" s="140">
        <f>IF(N398="zákl. přenesená",J398,0)</f>
        <v>0</v>
      </c>
      <c r="BH398" s="140">
        <f>IF(N398="sníž. přenesená",J398,0)</f>
        <v>0</v>
      </c>
      <c r="BI398" s="140">
        <f>IF(N398="nulová",J398,0)</f>
        <v>0</v>
      </c>
      <c r="BJ398" s="17" t="s">
        <v>80</v>
      </c>
      <c r="BK398" s="140">
        <f>ROUND(I398*H398,2)</f>
        <v>0</v>
      </c>
      <c r="BL398" s="17" t="s">
        <v>165</v>
      </c>
      <c r="BM398" s="139" t="s">
        <v>519</v>
      </c>
    </row>
    <row r="399" spans="2:65" s="13" customFormat="1">
      <c r="B399" s="147"/>
      <c r="D399" s="142" t="s">
        <v>167</v>
      </c>
      <c r="E399" s="148" t="s">
        <v>1</v>
      </c>
      <c r="F399" s="149" t="s">
        <v>208</v>
      </c>
      <c r="H399" s="150">
        <v>1</v>
      </c>
      <c r="L399" s="147"/>
      <c r="M399" s="151"/>
      <c r="T399" s="152"/>
      <c r="AT399" s="148" t="s">
        <v>167</v>
      </c>
      <c r="AU399" s="148" t="s">
        <v>82</v>
      </c>
      <c r="AV399" s="13" t="s">
        <v>82</v>
      </c>
      <c r="AW399" s="13" t="s">
        <v>28</v>
      </c>
      <c r="AX399" s="13" t="s">
        <v>72</v>
      </c>
      <c r="AY399" s="148" t="s">
        <v>158</v>
      </c>
    </row>
    <row r="400" spans="2:65" s="13" customFormat="1">
      <c r="B400" s="147"/>
      <c r="D400" s="142" t="s">
        <v>167</v>
      </c>
      <c r="E400" s="148" t="s">
        <v>1</v>
      </c>
      <c r="F400" s="149" t="s">
        <v>214</v>
      </c>
      <c r="H400" s="150">
        <v>115</v>
      </c>
      <c r="L400" s="147"/>
      <c r="M400" s="151"/>
      <c r="T400" s="152"/>
      <c r="AT400" s="148" t="s">
        <v>167</v>
      </c>
      <c r="AU400" s="148" t="s">
        <v>82</v>
      </c>
      <c r="AV400" s="13" t="s">
        <v>82</v>
      </c>
      <c r="AW400" s="13" t="s">
        <v>28</v>
      </c>
      <c r="AX400" s="13" t="s">
        <v>80</v>
      </c>
      <c r="AY400" s="148" t="s">
        <v>158</v>
      </c>
    </row>
    <row r="401" spans="2:65" s="1" customFormat="1" ht="21.75" customHeight="1">
      <c r="B401" s="128"/>
      <c r="C401" s="159" t="s">
        <v>520</v>
      </c>
      <c r="D401" s="159" t="s">
        <v>242</v>
      </c>
      <c r="E401" s="160" t="s">
        <v>511</v>
      </c>
      <c r="F401" s="161" t="s">
        <v>512</v>
      </c>
      <c r="G401" s="162" t="s">
        <v>212</v>
      </c>
      <c r="H401" s="163">
        <v>17.25</v>
      </c>
      <c r="I401" s="188"/>
      <c r="J401" s="164">
        <f>ROUND(I401*H401,2)</f>
        <v>0</v>
      </c>
      <c r="K401" s="161" t="s">
        <v>1</v>
      </c>
      <c r="L401" s="165"/>
      <c r="M401" s="166" t="s">
        <v>1</v>
      </c>
      <c r="N401" s="167" t="s">
        <v>37</v>
      </c>
      <c r="O401" s="137">
        <v>0</v>
      </c>
      <c r="P401" s="137">
        <f>O401*H401</f>
        <v>0</v>
      </c>
      <c r="Q401" s="137">
        <v>0.17599999999999999</v>
      </c>
      <c r="R401" s="137">
        <f>Q401*H401</f>
        <v>3.036</v>
      </c>
      <c r="S401" s="137">
        <v>0</v>
      </c>
      <c r="T401" s="138">
        <f>S401*H401</f>
        <v>0</v>
      </c>
      <c r="AR401" s="139" t="s">
        <v>209</v>
      </c>
      <c r="AT401" s="139" t="s">
        <v>242</v>
      </c>
      <c r="AU401" s="139" t="s">
        <v>82</v>
      </c>
      <c r="AY401" s="17" t="s">
        <v>158</v>
      </c>
      <c r="BE401" s="140">
        <f>IF(N401="základní",J401,0)</f>
        <v>0</v>
      </c>
      <c r="BF401" s="140">
        <f>IF(N401="snížená",J401,0)</f>
        <v>0</v>
      </c>
      <c r="BG401" s="140">
        <f>IF(N401="zákl. přenesená",J401,0)</f>
        <v>0</v>
      </c>
      <c r="BH401" s="140">
        <f>IF(N401="sníž. přenesená",J401,0)</f>
        <v>0</v>
      </c>
      <c r="BI401" s="140">
        <f>IF(N401="nulová",J401,0)</f>
        <v>0</v>
      </c>
      <c r="BJ401" s="17" t="s">
        <v>80</v>
      </c>
      <c r="BK401" s="140">
        <f>ROUND(I401*H401,2)</f>
        <v>0</v>
      </c>
      <c r="BL401" s="17" t="s">
        <v>165</v>
      </c>
      <c r="BM401" s="139" t="s">
        <v>521</v>
      </c>
    </row>
    <row r="402" spans="2:65" s="12" customFormat="1">
      <c r="B402" s="141"/>
      <c r="D402" s="142" t="s">
        <v>167</v>
      </c>
      <c r="E402" s="143" t="s">
        <v>1</v>
      </c>
      <c r="F402" s="144" t="s">
        <v>514</v>
      </c>
      <c r="H402" s="143" t="s">
        <v>1</v>
      </c>
      <c r="L402" s="141"/>
      <c r="M402" s="145"/>
      <c r="T402" s="146"/>
      <c r="AT402" s="143" t="s">
        <v>167</v>
      </c>
      <c r="AU402" s="143" t="s">
        <v>82</v>
      </c>
      <c r="AV402" s="12" t="s">
        <v>80</v>
      </c>
      <c r="AW402" s="12" t="s">
        <v>28</v>
      </c>
      <c r="AX402" s="12" t="s">
        <v>72</v>
      </c>
      <c r="AY402" s="143" t="s">
        <v>158</v>
      </c>
    </row>
    <row r="403" spans="2:65" s="12" customFormat="1">
      <c r="B403" s="141"/>
      <c r="D403" s="142" t="s">
        <v>167</v>
      </c>
      <c r="E403" s="143" t="s">
        <v>1</v>
      </c>
      <c r="F403" s="144" t="s">
        <v>522</v>
      </c>
      <c r="H403" s="143" t="s">
        <v>1</v>
      </c>
      <c r="L403" s="141"/>
      <c r="M403" s="145"/>
      <c r="T403" s="146"/>
      <c r="AT403" s="143" t="s">
        <v>167</v>
      </c>
      <c r="AU403" s="143" t="s">
        <v>82</v>
      </c>
      <c r="AV403" s="12" t="s">
        <v>80</v>
      </c>
      <c r="AW403" s="12" t="s">
        <v>28</v>
      </c>
      <c r="AX403" s="12" t="s">
        <v>72</v>
      </c>
      <c r="AY403" s="143" t="s">
        <v>158</v>
      </c>
    </row>
    <row r="404" spans="2:65" s="13" customFormat="1">
      <c r="B404" s="147"/>
      <c r="D404" s="142" t="s">
        <v>167</v>
      </c>
      <c r="E404" s="148" t="s">
        <v>1</v>
      </c>
      <c r="F404" s="149" t="s">
        <v>523</v>
      </c>
      <c r="H404" s="150">
        <v>17.25</v>
      </c>
      <c r="L404" s="147"/>
      <c r="M404" s="151"/>
      <c r="T404" s="152"/>
      <c r="AT404" s="148" t="s">
        <v>167</v>
      </c>
      <c r="AU404" s="148" t="s">
        <v>82</v>
      </c>
      <c r="AV404" s="13" t="s">
        <v>82</v>
      </c>
      <c r="AW404" s="13" t="s">
        <v>28</v>
      </c>
      <c r="AX404" s="13" t="s">
        <v>80</v>
      </c>
      <c r="AY404" s="148" t="s">
        <v>158</v>
      </c>
    </row>
    <row r="405" spans="2:65" s="1" customFormat="1" ht="37.9" customHeight="1">
      <c r="B405" s="128"/>
      <c r="C405" s="129" t="s">
        <v>524</v>
      </c>
      <c r="D405" s="129" t="s">
        <v>160</v>
      </c>
      <c r="E405" s="130" t="s">
        <v>525</v>
      </c>
      <c r="F405" s="131" t="s">
        <v>526</v>
      </c>
      <c r="G405" s="132" t="s">
        <v>212</v>
      </c>
      <c r="H405" s="133">
        <v>4</v>
      </c>
      <c r="I405" s="184"/>
      <c r="J405" s="134">
        <f>ROUND(I405*H405,2)</f>
        <v>0</v>
      </c>
      <c r="K405" s="131" t="s">
        <v>1</v>
      </c>
      <c r="L405" s="29"/>
      <c r="M405" s="135" t="s">
        <v>1</v>
      </c>
      <c r="N405" s="136" t="s">
        <v>37</v>
      </c>
      <c r="O405" s="137">
        <v>0</v>
      </c>
      <c r="P405" s="137">
        <f>O405*H405</f>
        <v>0</v>
      </c>
      <c r="Q405" s="137">
        <v>0</v>
      </c>
      <c r="R405" s="137">
        <f>Q405*H405</f>
        <v>0</v>
      </c>
      <c r="S405" s="137">
        <v>0</v>
      </c>
      <c r="T405" s="138">
        <f>S405*H405</f>
        <v>0</v>
      </c>
      <c r="AR405" s="139" t="s">
        <v>165</v>
      </c>
      <c r="AT405" s="139" t="s">
        <v>160</v>
      </c>
      <c r="AU405" s="139" t="s">
        <v>82</v>
      </c>
      <c r="AY405" s="17" t="s">
        <v>158</v>
      </c>
      <c r="BE405" s="140">
        <f>IF(N405="základní",J405,0)</f>
        <v>0</v>
      </c>
      <c r="BF405" s="140">
        <f>IF(N405="snížená",J405,0)</f>
        <v>0</v>
      </c>
      <c r="BG405" s="140">
        <f>IF(N405="zákl. přenesená",J405,0)</f>
        <v>0</v>
      </c>
      <c r="BH405" s="140">
        <f>IF(N405="sníž. přenesená",J405,0)</f>
        <v>0</v>
      </c>
      <c r="BI405" s="140">
        <f>IF(N405="nulová",J405,0)</f>
        <v>0</v>
      </c>
      <c r="BJ405" s="17" t="s">
        <v>80</v>
      </c>
      <c r="BK405" s="140">
        <f>ROUND(I405*H405,2)</f>
        <v>0</v>
      </c>
      <c r="BL405" s="17" t="s">
        <v>165</v>
      </c>
      <c r="BM405" s="139" t="s">
        <v>527</v>
      </c>
    </row>
    <row r="406" spans="2:65" s="12" customFormat="1">
      <c r="B406" s="141"/>
      <c r="D406" s="142" t="s">
        <v>167</v>
      </c>
      <c r="E406" s="143" t="s">
        <v>1</v>
      </c>
      <c r="F406" s="144" t="s">
        <v>528</v>
      </c>
      <c r="H406" s="143" t="s">
        <v>1</v>
      </c>
      <c r="L406" s="141"/>
      <c r="M406" s="145"/>
      <c r="T406" s="146"/>
      <c r="AT406" s="143" t="s">
        <v>167</v>
      </c>
      <c r="AU406" s="143" t="s">
        <v>82</v>
      </c>
      <c r="AV406" s="12" t="s">
        <v>80</v>
      </c>
      <c r="AW406" s="12" t="s">
        <v>28</v>
      </c>
      <c r="AX406" s="12" t="s">
        <v>72</v>
      </c>
      <c r="AY406" s="143" t="s">
        <v>158</v>
      </c>
    </row>
    <row r="407" spans="2:65" s="13" customFormat="1">
      <c r="B407" s="147"/>
      <c r="D407" s="142" t="s">
        <v>167</v>
      </c>
      <c r="E407" s="148" t="s">
        <v>1</v>
      </c>
      <c r="F407" s="149" t="s">
        <v>529</v>
      </c>
      <c r="H407" s="150">
        <v>4</v>
      </c>
      <c r="L407" s="147"/>
      <c r="M407" s="151"/>
      <c r="T407" s="152"/>
      <c r="AT407" s="148" t="s">
        <v>167</v>
      </c>
      <c r="AU407" s="148" t="s">
        <v>82</v>
      </c>
      <c r="AV407" s="13" t="s">
        <v>82</v>
      </c>
      <c r="AW407" s="13" t="s">
        <v>28</v>
      </c>
      <c r="AX407" s="13" t="s">
        <v>80</v>
      </c>
      <c r="AY407" s="148" t="s">
        <v>158</v>
      </c>
    </row>
    <row r="408" spans="2:65" s="11" customFormat="1" ht="22.9" customHeight="1">
      <c r="B408" s="117"/>
      <c r="D408" s="118" t="s">
        <v>71</v>
      </c>
      <c r="E408" s="126" t="s">
        <v>191</v>
      </c>
      <c r="F408" s="126" t="s">
        <v>530</v>
      </c>
      <c r="J408" s="127">
        <f>BK408</f>
        <v>0</v>
      </c>
      <c r="L408" s="117"/>
      <c r="M408" s="121"/>
      <c r="P408" s="122">
        <f>SUM(P409:P1030)</f>
        <v>2645.3866380000022</v>
      </c>
      <c r="R408" s="122">
        <f>SUM(R409:R1030)</f>
        <v>249.31138117000003</v>
      </c>
      <c r="T408" s="123">
        <f>SUM(T409:T1030)</f>
        <v>0</v>
      </c>
      <c r="AR408" s="118" t="s">
        <v>80</v>
      </c>
      <c r="AT408" s="124" t="s">
        <v>71</v>
      </c>
      <c r="AU408" s="124" t="s">
        <v>80</v>
      </c>
      <c r="AY408" s="118" t="s">
        <v>158</v>
      </c>
      <c r="BK408" s="125">
        <f>SUM(BK409:BK1030)</f>
        <v>0</v>
      </c>
    </row>
    <row r="409" spans="2:65" s="1" customFormat="1" ht="24.2" customHeight="1">
      <c r="B409" s="128"/>
      <c r="C409" s="129" t="s">
        <v>531</v>
      </c>
      <c r="D409" s="129" t="s">
        <v>160</v>
      </c>
      <c r="E409" s="130" t="s">
        <v>532</v>
      </c>
      <c r="F409" s="131" t="s">
        <v>533</v>
      </c>
      <c r="G409" s="132" t="s">
        <v>212</v>
      </c>
      <c r="H409" s="133">
        <v>290.10599999999999</v>
      </c>
      <c r="I409" s="184"/>
      <c r="J409" s="134">
        <f>ROUND(I409*H409,2)</f>
        <v>0</v>
      </c>
      <c r="K409" s="131" t="s">
        <v>164</v>
      </c>
      <c r="L409" s="29"/>
      <c r="M409" s="135" t="s">
        <v>1</v>
      </c>
      <c r="N409" s="136" t="s">
        <v>37</v>
      </c>
      <c r="O409" s="137">
        <v>0.155</v>
      </c>
      <c r="P409" s="137">
        <f>O409*H409</f>
        <v>44.966429999999995</v>
      </c>
      <c r="Q409" s="137">
        <v>1.4E-3</v>
      </c>
      <c r="R409" s="137">
        <f>Q409*H409</f>
        <v>0.40614839999999997</v>
      </c>
      <c r="S409" s="137">
        <v>0</v>
      </c>
      <c r="T409" s="138">
        <f>S409*H409</f>
        <v>0</v>
      </c>
      <c r="AR409" s="139" t="s">
        <v>165</v>
      </c>
      <c r="AT409" s="139" t="s">
        <v>160</v>
      </c>
      <c r="AU409" s="139" t="s">
        <v>82</v>
      </c>
      <c r="AY409" s="17" t="s">
        <v>158</v>
      </c>
      <c r="BE409" s="140">
        <f>IF(N409="základní",J409,0)</f>
        <v>0</v>
      </c>
      <c r="BF409" s="140">
        <f>IF(N409="snížená",J409,0)</f>
        <v>0</v>
      </c>
      <c r="BG409" s="140">
        <f>IF(N409="zákl. přenesená",J409,0)</f>
        <v>0</v>
      </c>
      <c r="BH409" s="140">
        <f>IF(N409="sníž. přenesená",J409,0)</f>
        <v>0</v>
      </c>
      <c r="BI409" s="140">
        <f>IF(N409="nulová",J409,0)</f>
        <v>0</v>
      </c>
      <c r="BJ409" s="17" t="s">
        <v>80</v>
      </c>
      <c r="BK409" s="140">
        <f>ROUND(I409*H409,2)</f>
        <v>0</v>
      </c>
      <c r="BL409" s="17" t="s">
        <v>165</v>
      </c>
      <c r="BM409" s="139" t="s">
        <v>534</v>
      </c>
    </row>
    <row r="410" spans="2:65" s="12" customFormat="1">
      <c r="B410" s="141"/>
      <c r="D410" s="142" t="s">
        <v>167</v>
      </c>
      <c r="E410" s="143" t="s">
        <v>1</v>
      </c>
      <c r="F410" s="144" t="s">
        <v>535</v>
      </c>
      <c r="H410" s="143" t="s">
        <v>1</v>
      </c>
      <c r="L410" s="141"/>
      <c r="M410" s="145"/>
      <c r="T410" s="146"/>
      <c r="AT410" s="143" t="s">
        <v>167</v>
      </c>
      <c r="AU410" s="143" t="s">
        <v>82</v>
      </c>
      <c r="AV410" s="12" t="s">
        <v>80</v>
      </c>
      <c r="AW410" s="12" t="s">
        <v>28</v>
      </c>
      <c r="AX410" s="12" t="s">
        <v>72</v>
      </c>
      <c r="AY410" s="143" t="s">
        <v>158</v>
      </c>
    </row>
    <row r="411" spans="2:65" s="13" customFormat="1">
      <c r="B411" s="147"/>
      <c r="D411" s="142" t="s">
        <v>167</v>
      </c>
      <c r="E411" s="148" t="s">
        <v>1</v>
      </c>
      <c r="F411" s="149" t="s">
        <v>536</v>
      </c>
      <c r="H411" s="150">
        <v>188</v>
      </c>
      <c r="L411" s="147"/>
      <c r="M411" s="151"/>
      <c r="T411" s="152"/>
      <c r="AT411" s="148" t="s">
        <v>167</v>
      </c>
      <c r="AU411" s="148" t="s">
        <v>82</v>
      </c>
      <c r="AV411" s="13" t="s">
        <v>82</v>
      </c>
      <c r="AW411" s="13" t="s">
        <v>28</v>
      </c>
      <c r="AX411" s="13" t="s">
        <v>72</v>
      </c>
      <c r="AY411" s="148" t="s">
        <v>158</v>
      </c>
    </row>
    <row r="412" spans="2:65" s="12" customFormat="1">
      <c r="B412" s="141"/>
      <c r="D412" s="142" t="s">
        <v>167</v>
      </c>
      <c r="E412" s="143" t="s">
        <v>1</v>
      </c>
      <c r="F412" s="144" t="s">
        <v>537</v>
      </c>
      <c r="H412" s="143" t="s">
        <v>1</v>
      </c>
      <c r="L412" s="141"/>
      <c r="M412" s="145"/>
      <c r="T412" s="146"/>
      <c r="AT412" s="143" t="s">
        <v>167</v>
      </c>
      <c r="AU412" s="143" t="s">
        <v>82</v>
      </c>
      <c r="AV412" s="12" t="s">
        <v>80</v>
      </c>
      <c r="AW412" s="12" t="s">
        <v>28</v>
      </c>
      <c r="AX412" s="12" t="s">
        <v>72</v>
      </c>
      <c r="AY412" s="143" t="s">
        <v>158</v>
      </c>
    </row>
    <row r="413" spans="2:65" s="13" customFormat="1">
      <c r="B413" s="147"/>
      <c r="D413" s="142" t="s">
        <v>167</v>
      </c>
      <c r="E413" s="148" t="s">
        <v>1</v>
      </c>
      <c r="F413" s="149" t="s">
        <v>538</v>
      </c>
      <c r="H413" s="150">
        <v>51.551000000000002</v>
      </c>
      <c r="L413" s="147"/>
      <c r="M413" s="151"/>
      <c r="T413" s="152"/>
      <c r="AT413" s="148" t="s">
        <v>167</v>
      </c>
      <c r="AU413" s="148" t="s">
        <v>82</v>
      </c>
      <c r="AV413" s="13" t="s">
        <v>82</v>
      </c>
      <c r="AW413" s="13" t="s">
        <v>28</v>
      </c>
      <c r="AX413" s="13" t="s">
        <v>72</v>
      </c>
      <c r="AY413" s="148" t="s">
        <v>158</v>
      </c>
    </row>
    <row r="414" spans="2:65" s="15" customFormat="1">
      <c r="B414" s="168"/>
      <c r="D414" s="142" t="s">
        <v>167</v>
      </c>
      <c r="E414" s="169" t="s">
        <v>1</v>
      </c>
      <c r="F414" s="170" t="s">
        <v>331</v>
      </c>
      <c r="H414" s="171">
        <v>239.55099999999999</v>
      </c>
      <c r="L414" s="168"/>
      <c r="M414" s="172"/>
      <c r="T414" s="173"/>
      <c r="AT414" s="169" t="s">
        <v>167</v>
      </c>
      <c r="AU414" s="169" t="s">
        <v>82</v>
      </c>
      <c r="AV414" s="15" t="s">
        <v>178</v>
      </c>
      <c r="AW414" s="15" t="s">
        <v>28</v>
      </c>
      <c r="AX414" s="15" t="s">
        <v>72</v>
      </c>
      <c r="AY414" s="169" t="s">
        <v>158</v>
      </c>
    </row>
    <row r="415" spans="2:65" s="12" customFormat="1" ht="22.5">
      <c r="B415" s="141"/>
      <c r="D415" s="142" t="s">
        <v>167</v>
      </c>
      <c r="E415" s="143" t="s">
        <v>1</v>
      </c>
      <c r="F415" s="144" t="s">
        <v>539</v>
      </c>
      <c r="H415" s="143" t="s">
        <v>1</v>
      </c>
      <c r="L415" s="141"/>
      <c r="M415" s="145"/>
      <c r="T415" s="146"/>
      <c r="AT415" s="143" t="s">
        <v>167</v>
      </c>
      <c r="AU415" s="143" t="s">
        <v>82</v>
      </c>
      <c r="AV415" s="12" t="s">
        <v>80</v>
      </c>
      <c r="AW415" s="12" t="s">
        <v>28</v>
      </c>
      <c r="AX415" s="12" t="s">
        <v>72</v>
      </c>
      <c r="AY415" s="143" t="s">
        <v>158</v>
      </c>
    </row>
    <row r="416" spans="2:65" s="13" customFormat="1">
      <c r="B416" s="147"/>
      <c r="D416" s="142" t="s">
        <v>167</v>
      </c>
      <c r="E416" s="148" t="s">
        <v>1</v>
      </c>
      <c r="F416" s="149" t="s">
        <v>540</v>
      </c>
      <c r="H416" s="150">
        <v>45.384999999999998</v>
      </c>
      <c r="L416" s="147"/>
      <c r="M416" s="151"/>
      <c r="T416" s="152"/>
      <c r="AT416" s="148" t="s">
        <v>167</v>
      </c>
      <c r="AU416" s="148" t="s">
        <v>82</v>
      </c>
      <c r="AV416" s="13" t="s">
        <v>82</v>
      </c>
      <c r="AW416" s="13" t="s">
        <v>28</v>
      </c>
      <c r="AX416" s="13" t="s">
        <v>72</v>
      </c>
      <c r="AY416" s="148" t="s">
        <v>158</v>
      </c>
    </row>
    <row r="417" spans="2:65" s="13" customFormat="1">
      <c r="B417" s="147"/>
      <c r="D417" s="142" t="s">
        <v>167</v>
      </c>
      <c r="E417" s="148" t="s">
        <v>1</v>
      </c>
      <c r="F417" s="149" t="s">
        <v>541</v>
      </c>
      <c r="H417" s="150">
        <v>5.17</v>
      </c>
      <c r="L417" s="147"/>
      <c r="M417" s="151"/>
      <c r="T417" s="152"/>
      <c r="AT417" s="148" t="s">
        <v>167</v>
      </c>
      <c r="AU417" s="148" t="s">
        <v>82</v>
      </c>
      <c r="AV417" s="13" t="s">
        <v>82</v>
      </c>
      <c r="AW417" s="13" t="s">
        <v>28</v>
      </c>
      <c r="AX417" s="13" t="s">
        <v>72</v>
      </c>
      <c r="AY417" s="148" t="s">
        <v>158</v>
      </c>
    </row>
    <row r="418" spans="2:65" s="15" customFormat="1">
      <c r="B418" s="168"/>
      <c r="D418" s="142" t="s">
        <v>167</v>
      </c>
      <c r="E418" s="169" t="s">
        <v>1</v>
      </c>
      <c r="F418" s="170" t="s">
        <v>331</v>
      </c>
      <c r="H418" s="171">
        <v>50.555</v>
      </c>
      <c r="L418" s="168"/>
      <c r="M418" s="172"/>
      <c r="T418" s="173"/>
      <c r="AT418" s="169" t="s">
        <v>167</v>
      </c>
      <c r="AU418" s="169" t="s">
        <v>82</v>
      </c>
      <c r="AV418" s="15" t="s">
        <v>178</v>
      </c>
      <c r="AW418" s="15" t="s">
        <v>28</v>
      </c>
      <c r="AX418" s="15" t="s">
        <v>72</v>
      </c>
      <c r="AY418" s="169" t="s">
        <v>158</v>
      </c>
    </row>
    <row r="419" spans="2:65" s="14" customFormat="1">
      <c r="B419" s="153"/>
      <c r="D419" s="142" t="s">
        <v>167</v>
      </c>
      <c r="E419" s="154" t="s">
        <v>1</v>
      </c>
      <c r="F419" s="155" t="s">
        <v>200</v>
      </c>
      <c r="H419" s="156">
        <v>290.10599999999999</v>
      </c>
      <c r="L419" s="153"/>
      <c r="M419" s="157"/>
      <c r="T419" s="158"/>
      <c r="AT419" s="154" t="s">
        <v>167</v>
      </c>
      <c r="AU419" s="154" t="s">
        <v>82</v>
      </c>
      <c r="AV419" s="14" t="s">
        <v>165</v>
      </c>
      <c r="AW419" s="14" t="s">
        <v>28</v>
      </c>
      <c r="AX419" s="14" t="s">
        <v>80</v>
      </c>
      <c r="AY419" s="154" t="s">
        <v>158</v>
      </c>
    </row>
    <row r="420" spans="2:65" s="1" customFormat="1" ht="24.2" customHeight="1">
      <c r="B420" s="128"/>
      <c r="C420" s="129" t="s">
        <v>542</v>
      </c>
      <c r="D420" s="129" t="s">
        <v>160</v>
      </c>
      <c r="E420" s="130" t="s">
        <v>543</v>
      </c>
      <c r="F420" s="131" t="s">
        <v>544</v>
      </c>
      <c r="G420" s="132" t="s">
        <v>212</v>
      </c>
      <c r="H420" s="133">
        <v>428.88299999999998</v>
      </c>
      <c r="I420" s="184"/>
      <c r="J420" s="134">
        <f>ROUND(I420*H420,2)</f>
        <v>0</v>
      </c>
      <c r="K420" s="131" t="s">
        <v>164</v>
      </c>
      <c r="L420" s="29"/>
      <c r="M420" s="135" t="s">
        <v>1</v>
      </c>
      <c r="N420" s="136" t="s">
        <v>37</v>
      </c>
      <c r="O420" s="137">
        <v>0.14799999999999999</v>
      </c>
      <c r="P420" s="137">
        <f>O420*H420</f>
        <v>63.474683999999996</v>
      </c>
      <c r="Q420" s="137">
        <v>2.5999999999999998E-4</v>
      </c>
      <c r="R420" s="137">
        <f>Q420*H420</f>
        <v>0.11150957999999998</v>
      </c>
      <c r="S420" s="137">
        <v>0</v>
      </c>
      <c r="T420" s="138">
        <f>S420*H420</f>
        <v>0</v>
      </c>
      <c r="AR420" s="139" t="s">
        <v>165</v>
      </c>
      <c r="AT420" s="139" t="s">
        <v>160</v>
      </c>
      <c r="AU420" s="139" t="s">
        <v>82</v>
      </c>
      <c r="AY420" s="17" t="s">
        <v>158</v>
      </c>
      <c r="BE420" s="140">
        <f>IF(N420="základní",J420,0)</f>
        <v>0</v>
      </c>
      <c r="BF420" s="140">
        <f>IF(N420="snížená",J420,0)</f>
        <v>0</v>
      </c>
      <c r="BG420" s="140">
        <f>IF(N420="zákl. přenesená",J420,0)</f>
        <v>0</v>
      </c>
      <c r="BH420" s="140">
        <f>IF(N420="sníž. přenesená",J420,0)</f>
        <v>0</v>
      </c>
      <c r="BI420" s="140">
        <f>IF(N420="nulová",J420,0)</f>
        <v>0</v>
      </c>
      <c r="BJ420" s="17" t="s">
        <v>80</v>
      </c>
      <c r="BK420" s="140">
        <f>ROUND(I420*H420,2)</f>
        <v>0</v>
      </c>
      <c r="BL420" s="17" t="s">
        <v>165</v>
      </c>
      <c r="BM420" s="139" t="s">
        <v>545</v>
      </c>
    </row>
    <row r="421" spans="2:65" s="12" customFormat="1">
      <c r="B421" s="141"/>
      <c r="D421" s="142" t="s">
        <v>167</v>
      </c>
      <c r="E421" s="143" t="s">
        <v>1</v>
      </c>
      <c r="F421" s="144" t="s">
        <v>546</v>
      </c>
      <c r="H421" s="143" t="s">
        <v>1</v>
      </c>
      <c r="L421" s="141"/>
      <c r="M421" s="145"/>
      <c r="T421" s="146"/>
      <c r="AT421" s="143" t="s">
        <v>167</v>
      </c>
      <c r="AU421" s="143" t="s">
        <v>82</v>
      </c>
      <c r="AV421" s="12" t="s">
        <v>80</v>
      </c>
      <c r="AW421" s="12" t="s">
        <v>28</v>
      </c>
      <c r="AX421" s="12" t="s">
        <v>72</v>
      </c>
      <c r="AY421" s="143" t="s">
        <v>158</v>
      </c>
    </row>
    <row r="422" spans="2:65" s="13" customFormat="1">
      <c r="B422" s="147"/>
      <c r="D422" s="142" t="s">
        <v>167</v>
      </c>
      <c r="E422" s="148" t="s">
        <v>1</v>
      </c>
      <c r="F422" s="149" t="s">
        <v>547</v>
      </c>
      <c r="H422" s="150">
        <v>239.55099999999999</v>
      </c>
      <c r="L422" s="147"/>
      <c r="M422" s="151"/>
      <c r="T422" s="152"/>
      <c r="AT422" s="148" t="s">
        <v>167</v>
      </c>
      <c r="AU422" s="148" t="s">
        <v>82</v>
      </c>
      <c r="AV422" s="13" t="s">
        <v>82</v>
      </c>
      <c r="AW422" s="13" t="s">
        <v>28</v>
      </c>
      <c r="AX422" s="13" t="s">
        <v>72</v>
      </c>
      <c r="AY422" s="148" t="s">
        <v>158</v>
      </c>
    </row>
    <row r="423" spans="2:65" s="12" customFormat="1">
      <c r="B423" s="141"/>
      <c r="D423" s="142" t="s">
        <v>167</v>
      </c>
      <c r="E423" s="143" t="s">
        <v>1</v>
      </c>
      <c r="F423" s="144" t="s">
        <v>548</v>
      </c>
      <c r="H423" s="143" t="s">
        <v>1</v>
      </c>
      <c r="L423" s="141"/>
      <c r="M423" s="145"/>
      <c r="T423" s="146"/>
      <c r="AT423" s="143" t="s">
        <v>167</v>
      </c>
      <c r="AU423" s="143" t="s">
        <v>82</v>
      </c>
      <c r="AV423" s="12" t="s">
        <v>80</v>
      </c>
      <c r="AW423" s="12" t="s">
        <v>28</v>
      </c>
      <c r="AX423" s="12" t="s">
        <v>72</v>
      </c>
      <c r="AY423" s="143" t="s">
        <v>158</v>
      </c>
    </row>
    <row r="424" spans="2:65" s="13" customFormat="1">
      <c r="B424" s="147"/>
      <c r="D424" s="142" t="s">
        <v>167</v>
      </c>
      <c r="E424" s="148" t="s">
        <v>1</v>
      </c>
      <c r="F424" s="149" t="s">
        <v>549</v>
      </c>
      <c r="H424" s="150">
        <v>137.6</v>
      </c>
      <c r="L424" s="147"/>
      <c r="M424" s="151"/>
      <c r="T424" s="152"/>
      <c r="AT424" s="148" t="s">
        <v>167</v>
      </c>
      <c r="AU424" s="148" t="s">
        <v>82</v>
      </c>
      <c r="AV424" s="13" t="s">
        <v>82</v>
      </c>
      <c r="AW424" s="13" t="s">
        <v>28</v>
      </c>
      <c r="AX424" s="13" t="s">
        <v>72</v>
      </c>
      <c r="AY424" s="148" t="s">
        <v>158</v>
      </c>
    </row>
    <row r="425" spans="2:65" s="12" customFormat="1">
      <c r="B425" s="141"/>
      <c r="D425" s="142" t="s">
        <v>167</v>
      </c>
      <c r="E425" s="143" t="s">
        <v>1</v>
      </c>
      <c r="F425" s="144" t="s">
        <v>550</v>
      </c>
      <c r="H425" s="143" t="s">
        <v>1</v>
      </c>
      <c r="L425" s="141"/>
      <c r="M425" s="145"/>
      <c r="T425" s="146"/>
      <c r="AT425" s="143" t="s">
        <v>167</v>
      </c>
      <c r="AU425" s="143" t="s">
        <v>82</v>
      </c>
      <c r="AV425" s="12" t="s">
        <v>80</v>
      </c>
      <c r="AW425" s="12" t="s">
        <v>28</v>
      </c>
      <c r="AX425" s="12" t="s">
        <v>72</v>
      </c>
      <c r="AY425" s="143" t="s">
        <v>158</v>
      </c>
    </row>
    <row r="426" spans="2:65" s="13" customFormat="1">
      <c r="B426" s="147"/>
      <c r="D426" s="142" t="s">
        <v>167</v>
      </c>
      <c r="E426" s="148" t="s">
        <v>1</v>
      </c>
      <c r="F426" s="149" t="s">
        <v>551</v>
      </c>
      <c r="H426" s="150">
        <v>34.432000000000002</v>
      </c>
      <c r="L426" s="147"/>
      <c r="M426" s="151"/>
      <c r="T426" s="152"/>
      <c r="AT426" s="148" t="s">
        <v>167</v>
      </c>
      <c r="AU426" s="148" t="s">
        <v>82</v>
      </c>
      <c r="AV426" s="13" t="s">
        <v>82</v>
      </c>
      <c r="AW426" s="13" t="s">
        <v>28</v>
      </c>
      <c r="AX426" s="13" t="s">
        <v>72</v>
      </c>
      <c r="AY426" s="148" t="s">
        <v>158</v>
      </c>
    </row>
    <row r="427" spans="2:65" s="15" customFormat="1">
      <c r="B427" s="168"/>
      <c r="D427" s="142" t="s">
        <v>167</v>
      </c>
      <c r="E427" s="169" t="s">
        <v>1</v>
      </c>
      <c r="F427" s="170" t="s">
        <v>331</v>
      </c>
      <c r="H427" s="171">
        <v>411.58300000000003</v>
      </c>
      <c r="L427" s="168"/>
      <c r="M427" s="172"/>
      <c r="T427" s="173"/>
      <c r="AT427" s="169" t="s">
        <v>167</v>
      </c>
      <c r="AU427" s="169" t="s">
        <v>82</v>
      </c>
      <c r="AV427" s="15" t="s">
        <v>178</v>
      </c>
      <c r="AW427" s="15" t="s">
        <v>28</v>
      </c>
      <c r="AX427" s="15" t="s">
        <v>72</v>
      </c>
      <c r="AY427" s="169" t="s">
        <v>158</v>
      </c>
    </row>
    <row r="428" spans="2:65" s="12" customFormat="1">
      <c r="B428" s="141"/>
      <c r="D428" s="142" t="s">
        <v>167</v>
      </c>
      <c r="E428" s="143" t="s">
        <v>1</v>
      </c>
      <c r="F428" s="144" t="s">
        <v>552</v>
      </c>
      <c r="H428" s="143" t="s">
        <v>1</v>
      </c>
      <c r="L428" s="141"/>
      <c r="M428" s="145"/>
      <c r="T428" s="146"/>
      <c r="AT428" s="143" t="s">
        <v>167</v>
      </c>
      <c r="AU428" s="143" t="s">
        <v>82</v>
      </c>
      <c r="AV428" s="12" t="s">
        <v>80</v>
      </c>
      <c r="AW428" s="12" t="s">
        <v>28</v>
      </c>
      <c r="AX428" s="12" t="s">
        <v>72</v>
      </c>
      <c r="AY428" s="143" t="s">
        <v>158</v>
      </c>
    </row>
    <row r="429" spans="2:65" s="13" customFormat="1">
      <c r="B429" s="147"/>
      <c r="D429" s="142" t="s">
        <v>167</v>
      </c>
      <c r="E429" s="148" t="s">
        <v>1</v>
      </c>
      <c r="F429" s="149" t="s">
        <v>553</v>
      </c>
      <c r="H429" s="150">
        <v>17.3</v>
      </c>
      <c r="L429" s="147"/>
      <c r="M429" s="151"/>
      <c r="T429" s="152"/>
      <c r="AT429" s="148" t="s">
        <v>167</v>
      </c>
      <c r="AU429" s="148" t="s">
        <v>82</v>
      </c>
      <c r="AV429" s="13" t="s">
        <v>82</v>
      </c>
      <c r="AW429" s="13" t="s">
        <v>28</v>
      </c>
      <c r="AX429" s="13" t="s">
        <v>72</v>
      </c>
      <c r="AY429" s="148" t="s">
        <v>158</v>
      </c>
    </row>
    <row r="430" spans="2:65" s="14" customFormat="1">
      <c r="B430" s="153"/>
      <c r="D430" s="142" t="s">
        <v>167</v>
      </c>
      <c r="E430" s="154" t="s">
        <v>1</v>
      </c>
      <c r="F430" s="155" t="s">
        <v>200</v>
      </c>
      <c r="H430" s="156">
        <v>428.88299999999998</v>
      </c>
      <c r="L430" s="153"/>
      <c r="M430" s="157"/>
      <c r="T430" s="158"/>
      <c r="AT430" s="154" t="s">
        <v>167</v>
      </c>
      <c r="AU430" s="154" t="s">
        <v>82</v>
      </c>
      <c r="AV430" s="14" t="s">
        <v>165</v>
      </c>
      <c r="AW430" s="14" t="s">
        <v>28</v>
      </c>
      <c r="AX430" s="14" t="s">
        <v>80</v>
      </c>
      <c r="AY430" s="154" t="s">
        <v>158</v>
      </c>
    </row>
    <row r="431" spans="2:65" s="1" customFormat="1" ht="24.2" customHeight="1">
      <c r="B431" s="128"/>
      <c r="C431" s="129" t="s">
        <v>554</v>
      </c>
      <c r="D431" s="129" t="s">
        <v>160</v>
      </c>
      <c r="E431" s="130" t="s">
        <v>555</v>
      </c>
      <c r="F431" s="131" t="s">
        <v>556</v>
      </c>
      <c r="G431" s="132" t="s">
        <v>212</v>
      </c>
      <c r="H431" s="133">
        <v>239.55099999999999</v>
      </c>
      <c r="I431" s="184"/>
      <c r="J431" s="134">
        <f>ROUND(I431*H431,2)</f>
        <v>0</v>
      </c>
      <c r="K431" s="131" t="s">
        <v>164</v>
      </c>
      <c r="L431" s="29"/>
      <c r="M431" s="135" t="s">
        <v>1</v>
      </c>
      <c r="N431" s="136" t="s">
        <v>37</v>
      </c>
      <c r="O431" s="137">
        <v>0.39500000000000002</v>
      </c>
      <c r="P431" s="137">
        <f>O431*H431</f>
        <v>94.622645000000006</v>
      </c>
      <c r="Q431" s="137">
        <v>4.0000000000000001E-3</v>
      </c>
      <c r="R431" s="137">
        <f>Q431*H431</f>
        <v>0.95820399999999994</v>
      </c>
      <c r="S431" s="137">
        <v>0</v>
      </c>
      <c r="T431" s="138">
        <f>S431*H431</f>
        <v>0</v>
      </c>
      <c r="AR431" s="139" t="s">
        <v>165</v>
      </c>
      <c r="AT431" s="139" t="s">
        <v>160</v>
      </c>
      <c r="AU431" s="139" t="s">
        <v>82</v>
      </c>
      <c r="AY431" s="17" t="s">
        <v>158</v>
      </c>
      <c r="BE431" s="140">
        <f>IF(N431="základní",J431,0)</f>
        <v>0</v>
      </c>
      <c r="BF431" s="140">
        <f>IF(N431="snížená",J431,0)</f>
        <v>0</v>
      </c>
      <c r="BG431" s="140">
        <f>IF(N431="zákl. přenesená",J431,0)</f>
        <v>0</v>
      </c>
      <c r="BH431" s="140">
        <f>IF(N431="sníž. přenesená",J431,0)</f>
        <v>0</v>
      </c>
      <c r="BI431" s="140">
        <f>IF(N431="nulová",J431,0)</f>
        <v>0</v>
      </c>
      <c r="BJ431" s="17" t="s">
        <v>80</v>
      </c>
      <c r="BK431" s="140">
        <f>ROUND(I431*H431,2)</f>
        <v>0</v>
      </c>
      <c r="BL431" s="17" t="s">
        <v>165</v>
      </c>
      <c r="BM431" s="139" t="s">
        <v>557</v>
      </c>
    </row>
    <row r="432" spans="2:65" s="12" customFormat="1">
      <c r="B432" s="141"/>
      <c r="D432" s="142" t="s">
        <v>167</v>
      </c>
      <c r="E432" s="143" t="s">
        <v>1</v>
      </c>
      <c r="F432" s="144" t="s">
        <v>535</v>
      </c>
      <c r="H432" s="143" t="s">
        <v>1</v>
      </c>
      <c r="L432" s="141"/>
      <c r="M432" s="145"/>
      <c r="T432" s="146"/>
      <c r="AT432" s="143" t="s">
        <v>167</v>
      </c>
      <c r="AU432" s="143" t="s">
        <v>82</v>
      </c>
      <c r="AV432" s="12" t="s">
        <v>80</v>
      </c>
      <c r="AW432" s="12" t="s">
        <v>28</v>
      </c>
      <c r="AX432" s="12" t="s">
        <v>72</v>
      </c>
      <c r="AY432" s="143" t="s">
        <v>158</v>
      </c>
    </row>
    <row r="433" spans="2:65" s="13" customFormat="1">
      <c r="B433" s="147"/>
      <c r="D433" s="142" t="s">
        <v>167</v>
      </c>
      <c r="E433" s="148" t="s">
        <v>1</v>
      </c>
      <c r="F433" s="149" t="s">
        <v>536</v>
      </c>
      <c r="H433" s="150">
        <v>188</v>
      </c>
      <c r="L433" s="147"/>
      <c r="M433" s="151"/>
      <c r="T433" s="152"/>
      <c r="AT433" s="148" t="s">
        <v>167</v>
      </c>
      <c r="AU433" s="148" t="s">
        <v>82</v>
      </c>
      <c r="AV433" s="13" t="s">
        <v>82</v>
      </c>
      <c r="AW433" s="13" t="s">
        <v>28</v>
      </c>
      <c r="AX433" s="13" t="s">
        <v>72</v>
      </c>
      <c r="AY433" s="148" t="s">
        <v>158</v>
      </c>
    </row>
    <row r="434" spans="2:65" s="12" customFormat="1">
      <c r="B434" s="141"/>
      <c r="D434" s="142" t="s">
        <v>167</v>
      </c>
      <c r="E434" s="143" t="s">
        <v>1</v>
      </c>
      <c r="F434" s="144" t="s">
        <v>537</v>
      </c>
      <c r="H434" s="143" t="s">
        <v>1</v>
      </c>
      <c r="L434" s="141"/>
      <c r="M434" s="145"/>
      <c r="T434" s="146"/>
      <c r="AT434" s="143" t="s">
        <v>167</v>
      </c>
      <c r="AU434" s="143" t="s">
        <v>82</v>
      </c>
      <c r="AV434" s="12" t="s">
        <v>80</v>
      </c>
      <c r="AW434" s="12" t="s">
        <v>28</v>
      </c>
      <c r="AX434" s="12" t="s">
        <v>72</v>
      </c>
      <c r="AY434" s="143" t="s">
        <v>158</v>
      </c>
    </row>
    <row r="435" spans="2:65" s="13" customFormat="1">
      <c r="B435" s="147"/>
      <c r="D435" s="142" t="s">
        <v>167</v>
      </c>
      <c r="E435" s="148" t="s">
        <v>1</v>
      </c>
      <c r="F435" s="149" t="s">
        <v>538</v>
      </c>
      <c r="H435" s="150">
        <v>51.551000000000002</v>
      </c>
      <c r="L435" s="147"/>
      <c r="M435" s="151"/>
      <c r="T435" s="152"/>
      <c r="AT435" s="148" t="s">
        <v>167</v>
      </c>
      <c r="AU435" s="148" t="s">
        <v>82</v>
      </c>
      <c r="AV435" s="13" t="s">
        <v>82</v>
      </c>
      <c r="AW435" s="13" t="s">
        <v>28</v>
      </c>
      <c r="AX435" s="13" t="s">
        <v>72</v>
      </c>
      <c r="AY435" s="148" t="s">
        <v>158</v>
      </c>
    </row>
    <row r="436" spans="2:65" s="14" customFormat="1">
      <c r="B436" s="153"/>
      <c r="D436" s="142" t="s">
        <v>167</v>
      </c>
      <c r="E436" s="154" t="s">
        <v>1</v>
      </c>
      <c r="F436" s="155" t="s">
        <v>200</v>
      </c>
      <c r="H436" s="156">
        <v>239.55099999999999</v>
      </c>
      <c r="L436" s="153"/>
      <c r="M436" s="157"/>
      <c r="T436" s="158"/>
      <c r="AT436" s="154" t="s">
        <v>167</v>
      </c>
      <c r="AU436" s="154" t="s">
        <v>82</v>
      </c>
      <c r="AV436" s="14" t="s">
        <v>165</v>
      </c>
      <c r="AW436" s="14" t="s">
        <v>28</v>
      </c>
      <c r="AX436" s="14" t="s">
        <v>80</v>
      </c>
      <c r="AY436" s="154" t="s">
        <v>158</v>
      </c>
    </row>
    <row r="437" spans="2:65" s="1" customFormat="1" ht="37.9" customHeight="1">
      <c r="B437" s="128"/>
      <c r="C437" s="129" t="s">
        <v>558</v>
      </c>
      <c r="D437" s="129" t="s">
        <v>160</v>
      </c>
      <c r="E437" s="130" t="s">
        <v>559</v>
      </c>
      <c r="F437" s="131" t="s">
        <v>560</v>
      </c>
      <c r="G437" s="132" t="s">
        <v>212</v>
      </c>
      <c r="H437" s="133">
        <v>192.90700000000001</v>
      </c>
      <c r="I437" s="184"/>
      <c r="J437" s="134">
        <f>ROUND(I437*H437,2)</f>
        <v>0</v>
      </c>
      <c r="K437" s="131" t="s">
        <v>164</v>
      </c>
      <c r="L437" s="29"/>
      <c r="M437" s="135" t="s">
        <v>1</v>
      </c>
      <c r="N437" s="136" t="s">
        <v>37</v>
      </c>
      <c r="O437" s="137">
        <v>0.38</v>
      </c>
      <c r="P437" s="137">
        <f>O437*H437</f>
        <v>73.304659999999998</v>
      </c>
      <c r="Q437" s="137">
        <v>1.6899999999999998E-2</v>
      </c>
      <c r="R437" s="137">
        <f>Q437*H437</f>
        <v>3.2601282999999999</v>
      </c>
      <c r="S437" s="137">
        <v>0</v>
      </c>
      <c r="T437" s="138">
        <f>S437*H437</f>
        <v>0</v>
      </c>
      <c r="AR437" s="139" t="s">
        <v>165</v>
      </c>
      <c r="AT437" s="139" t="s">
        <v>160</v>
      </c>
      <c r="AU437" s="139" t="s">
        <v>82</v>
      </c>
      <c r="AY437" s="17" t="s">
        <v>158</v>
      </c>
      <c r="BE437" s="140">
        <f>IF(N437="základní",J437,0)</f>
        <v>0</v>
      </c>
      <c r="BF437" s="140">
        <f>IF(N437="snížená",J437,0)</f>
        <v>0</v>
      </c>
      <c r="BG437" s="140">
        <f>IF(N437="zákl. přenesená",J437,0)</f>
        <v>0</v>
      </c>
      <c r="BH437" s="140">
        <f>IF(N437="sníž. přenesená",J437,0)</f>
        <v>0</v>
      </c>
      <c r="BI437" s="140">
        <f>IF(N437="nulová",J437,0)</f>
        <v>0</v>
      </c>
      <c r="BJ437" s="17" t="s">
        <v>80</v>
      </c>
      <c r="BK437" s="140">
        <f>ROUND(I437*H437,2)</f>
        <v>0</v>
      </c>
      <c r="BL437" s="17" t="s">
        <v>165</v>
      </c>
      <c r="BM437" s="139" t="s">
        <v>561</v>
      </c>
    </row>
    <row r="438" spans="2:65" s="12" customFormat="1">
      <c r="B438" s="141"/>
      <c r="D438" s="142" t="s">
        <v>167</v>
      </c>
      <c r="E438" s="143" t="s">
        <v>1</v>
      </c>
      <c r="F438" s="144" t="s">
        <v>562</v>
      </c>
      <c r="H438" s="143" t="s">
        <v>1</v>
      </c>
      <c r="L438" s="141"/>
      <c r="M438" s="145"/>
      <c r="T438" s="146"/>
      <c r="AT438" s="143" t="s">
        <v>167</v>
      </c>
      <c r="AU438" s="143" t="s">
        <v>82</v>
      </c>
      <c r="AV438" s="12" t="s">
        <v>80</v>
      </c>
      <c r="AW438" s="12" t="s">
        <v>28</v>
      </c>
      <c r="AX438" s="12" t="s">
        <v>72</v>
      </c>
      <c r="AY438" s="143" t="s">
        <v>158</v>
      </c>
    </row>
    <row r="439" spans="2:65" s="13" customFormat="1">
      <c r="B439" s="147"/>
      <c r="D439" s="142" t="s">
        <v>167</v>
      </c>
      <c r="E439" s="148" t="s">
        <v>1</v>
      </c>
      <c r="F439" s="149" t="s">
        <v>563</v>
      </c>
      <c r="H439" s="150">
        <v>116.2</v>
      </c>
      <c r="L439" s="147"/>
      <c r="M439" s="151"/>
      <c r="T439" s="152"/>
      <c r="AT439" s="148" t="s">
        <v>167</v>
      </c>
      <c r="AU439" s="148" t="s">
        <v>82</v>
      </c>
      <c r="AV439" s="13" t="s">
        <v>82</v>
      </c>
      <c r="AW439" s="13" t="s">
        <v>28</v>
      </c>
      <c r="AX439" s="13" t="s">
        <v>72</v>
      </c>
      <c r="AY439" s="148" t="s">
        <v>158</v>
      </c>
    </row>
    <row r="440" spans="2:65" s="12" customFormat="1">
      <c r="B440" s="141"/>
      <c r="D440" s="142" t="s">
        <v>167</v>
      </c>
      <c r="E440" s="143" t="s">
        <v>1</v>
      </c>
      <c r="F440" s="144" t="s">
        <v>550</v>
      </c>
      <c r="H440" s="143" t="s">
        <v>1</v>
      </c>
      <c r="L440" s="141"/>
      <c r="M440" s="145"/>
      <c r="T440" s="146"/>
      <c r="AT440" s="143" t="s">
        <v>167</v>
      </c>
      <c r="AU440" s="143" t="s">
        <v>82</v>
      </c>
      <c r="AV440" s="12" t="s">
        <v>80</v>
      </c>
      <c r="AW440" s="12" t="s">
        <v>28</v>
      </c>
      <c r="AX440" s="12" t="s">
        <v>72</v>
      </c>
      <c r="AY440" s="143" t="s">
        <v>158</v>
      </c>
    </row>
    <row r="441" spans="2:65" s="13" customFormat="1">
      <c r="B441" s="147"/>
      <c r="D441" s="142" t="s">
        <v>167</v>
      </c>
      <c r="E441" s="148" t="s">
        <v>1</v>
      </c>
      <c r="F441" s="149" t="s">
        <v>564</v>
      </c>
      <c r="H441" s="150">
        <v>39.506999999999998</v>
      </c>
      <c r="L441" s="147"/>
      <c r="M441" s="151"/>
      <c r="T441" s="152"/>
      <c r="AT441" s="148" t="s">
        <v>167</v>
      </c>
      <c r="AU441" s="148" t="s">
        <v>82</v>
      </c>
      <c r="AV441" s="13" t="s">
        <v>82</v>
      </c>
      <c r="AW441" s="13" t="s">
        <v>28</v>
      </c>
      <c r="AX441" s="13" t="s">
        <v>72</v>
      </c>
      <c r="AY441" s="148" t="s">
        <v>158</v>
      </c>
    </row>
    <row r="442" spans="2:65" s="13" customFormat="1">
      <c r="B442" s="147"/>
      <c r="D442" s="142" t="s">
        <v>167</v>
      </c>
      <c r="E442" s="148" t="s">
        <v>1</v>
      </c>
      <c r="F442" s="149" t="s">
        <v>565</v>
      </c>
      <c r="H442" s="150">
        <v>37.200000000000003</v>
      </c>
      <c r="L442" s="147"/>
      <c r="M442" s="151"/>
      <c r="T442" s="152"/>
      <c r="AT442" s="148" t="s">
        <v>167</v>
      </c>
      <c r="AU442" s="148" t="s">
        <v>82</v>
      </c>
      <c r="AV442" s="13" t="s">
        <v>82</v>
      </c>
      <c r="AW442" s="13" t="s">
        <v>28</v>
      </c>
      <c r="AX442" s="13" t="s">
        <v>72</v>
      </c>
      <c r="AY442" s="148" t="s">
        <v>158</v>
      </c>
    </row>
    <row r="443" spans="2:65" s="14" customFormat="1">
      <c r="B443" s="153"/>
      <c r="D443" s="142" t="s">
        <v>167</v>
      </c>
      <c r="E443" s="154" t="s">
        <v>1</v>
      </c>
      <c r="F443" s="155" t="s">
        <v>200</v>
      </c>
      <c r="H443" s="156">
        <v>192.90700000000001</v>
      </c>
      <c r="L443" s="153"/>
      <c r="M443" s="157"/>
      <c r="T443" s="158"/>
      <c r="AT443" s="154" t="s">
        <v>167</v>
      </c>
      <c r="AU443" s="154" t="s">
        <v>82</v>
      </c>
      <c r="AV443" s="14" t="s">
        <v>165</v>
      </c>
      <c r="AW443" s="14" t="s">
        <v>28</v>
      </c>
      <c r="AX443" s="14" t="s">
        <v>80</v>
      </c>
      <c r="AY443" s="154" t="s">
        <v>158</v>
      </c>
    </row>
    <row r="444" spans="2:65" s="1" customFormat="1" ht="49.15" customHeight="1">
      <c r="B444" s="128"/>
      <c r="C444" s="129" t="s">
        <v>566</v>
      </c>
      <c r="D444" s="129" t="s">
        <v>160</v>
      </c>
      <c r="E444" s="130" t="s">
        <v>567</v>
      </c>
      <c r="F444" s="131" t="s">
        <v>568</v>
      </c>
      <c r="G444" s="132" t="s">
        <v>212</v>
      </c>
      <c r="H444" s="133">
        <v>189.33199999999999</v>
      </c>
      <c r="I444" s="184"/>
      <c r="J444" s="134">
        <f>ROUND(I444*H444,2)</f>
        <v>0</v>
      </c>
      <c r="K444" s="131" t="s">
        <v>164</v>
      </c>
      <c r="L444" s="29"/>
      <c r="M444" s="135" t="s">
        <v>1</v>
      </c>
      <c r="N444" s="136" t="s">
        <v>37</v>
      </c>
      <c r="O444" s="137">
        <v>0.71599999999999997</v>
      </c>
      <c r="P444" s="137">
        <f>O444*H444</f>
        <v>135.561712</v>
      </c>
      <c r="Q444" s="137">
        <v>2.1000000000000001E-2</v>
      </c>
      <c r="R444" s="137">
        <f>Q444*H444</f>
        <v>3.9759720000000001</v>
      </c>
      <c r="S444" s="137">
        <v>0</v>
      </c>
      <c r="T444" s="138">
        <f>S444*H444</f>
        <v>0</v>
      </c>
      <c r="AR444" s="139" t="s">
        <v>165</v>
      </c>
      <c r="AT444" s="139" t="s">
        <v>160</v>
      </c>
      <c r="AU444" s="139" t="s">
        <v>82</v>
      </c>
      <c r="AY444" s="17" t="s">
        <v>158</v>
      </c>
      <c r="BE444" s="140">
        <f>IF(N444="základní",J444,0)</f>
        <v>0</v>
      </c>
      <c r="BF444" s="140">
        <f>IF(N444="snížená",J444,0)</f>
        <v>0</v>
      </c>
      <c r="BG444" s="140">
        <f>IF(N444="zákl. přenesená",J444,0)</f>
        <v>0</v>
      </c>
      <c r="BH444" s="140">
        <f>IF(N444="sníž. přenesená",J444,0)</f>
        <v>0</v>
      </c>
      <c r="BI444" s="140">
        <f>IF(N444="nulová",J444,0)</f>
        <v>0</v>
      </c>
      <c r="BJ444" s="17" t="s">
        <v>80</v>
      </c>
      <c r="BK444" s="140">
        <f>ROUND(I444*H444,2)</f>
        <v>0</v>
      </c>
      <c r="BL444" s="17" t="s">
        <v>165</v>
      </c>
      <c r="BM444" s="139" t="s">
        <v>569</v>
      </c>
    </row>
    <row r="445" spans="2:65" s="12" customFormat="1">
      <c r="B445" s="141"/>
      <c r="D445" s="142" t="s">
        <v>167</v>
      </c>
      <c r="E445" s="143" t="s">
        <v>1</v>
      </c>
      <c r="F445" s="144" t="s">
        <v>562</v>
      </c>
      <c r="H445" s="143" t="s">
        <v>1</v>
      </c>
      <c r="L445" s="141"/>
      <c r="M445" s="145"/>
      <c r="T445" s="146"/>
      <c r="AT445" s="143" t="s">
        <v>167</v>
      </c>
      <c r="AU445" s="143" t="s">
        <v>82</v>
      </c>
      <c r="AV445" s="12" t="s">
        <v>80</v>
      </c>
      <c r="AW445" s="12" t="s">
        <v>28</v>
      </c>
      <c r="AX445" s="12" t="s">
        <v>72</v>
      </c>
      <c r="AY445" s="143" t="s">
        <v>158</v>
      </c>
    </row>
    <row r="446" spans="2:65" s="13" customFormat="1">
      <c r="B446" s="147"/>
      <c r="D446" s="142" t="s">
        <v>167</v>
      </c>
      <c r="E446" s="148" t="s">
        <v>1</v>
      </c>
      <c r="F446" s="149" t="s">
        <v>549</v>
      </c>
      <c r="H446" s="150">
        <v>137.6</v>
      </c>
      <c r="L446" s="147"/>
      <c r="M446" s="151"/>
      <c r="T446" s="152"/>
      <c r="AT446" s="148" t="s">
        <v>167</v>
      </c>
      <c r="AU446" s="148" t="s">
        <v>82</v>
      </c>
      <c r="AV446" s="13" t="s">
        <v>82</v>
      </c>
      <c r="AW446" s="13" t="s">
        <v>28</v>
      </c>
      <c r="AX446" s="13" t="s">
        <v>72</v>
      </c>
      <c r="AY446" s="148" t="s">
        <v>158</v>
      </c>
    </row>
    <row r="447" spans="2:65" s="12" customFormat="1">
      <c r="B447" s="141"/>
      <c r="D447" s="142" t="s">
        <v>167</v>
      </c>
      <c r="E447" s="143" t="s">
        <v>1</v>
      </c>
      <c r="F447" s="144" t="s">
        <v>550</v>
      </c>
      <c r="H447" s="143" t="s">
        <v>1</v>
      </c>
      <c r="L447" s="141"/>
      <c r="M447" s="145"/>
      <c r="T447" s="146"/>
      <c r="AT447" s="143" t="s">
        <v>167</v>
      </c>
      <c r="AU447" s="143" t="s">
        <v>82</v>
      </c>
      <c r="AV447" s="12" t="s">
        <v>80</v>
      </c>
      <c r="AW447" s="12" t="s">
        <v>28</v>
      </c>
      <c r="AX447" s="12" t="s">
        <v>72</v>
      </c>
      <c r="AY447" s="143" t="s">
        <v>158</v>
      </c>
    </row>
    <row r="448" spans="2:65" s="13" customFormat="1">
      <c r="B448" s="147"/>
      <c r="D448" s="142" t="s">
        <v>167</v>
      </c>
      <c r="E448" s="148" t="s">
        <v>1</v>
      </c>
      <c r="F448" s="149" t="s">
        <v>551</v>
      </c>
      <c r="H448" s="150">
        <v>34.432000000000002</v>
      </c>
      <c r="L448" s="147"/>
      <c r="M448" s="151"/>
      <c r="T448" s="152"/>
      <c r="AT448" s="148" t="s">
        <v>167</v>
      </c>
      <c r="AU448" s="148" t="s">
        <v>82</v>
      </c>
      <c r="AV448" s="13" t="s">
        <v>82</v>
      </c>
      <c r="AW448" s="13" t="s">
        <v>28</v>
      </c>
      <c r="AX448" s="13" t="s">
        <v>72</v>
      </c>
      <c r="AY448" s="148" t="s">
        <v>158</v>
      </c>
    </row>
    <row r="449" spans="2:65" s="15" customFormat="1">
      <c r="B449" s="168"/>
      <c r="D449" s="142" t="s">
        <v>167</v>
      </c>
      <c r="E449" s="169" t="s">
        <v>1</v>
      </c>
      <c r="F449" s="170" t="s">
        <v>331</v>
      </c>
      <c r="H449" s="171">
        <v>172.03200000000001</v>
      </c>
      <c r="L449" s="168"/>
      <c r="M449" s="172"/>
      <c r="T449" s="173"/>
      <c r="AT449" s="169" t="s">
        <v>167</v>
      </c>
      <c r="AU449" s="169" t="s">
        <v>82</v>
      </c>
      <c r="AV449" s="15" t="s">
        <v>178</v>
      </c>
      <c r="AW449" s="15" t="s">
        <v>28</v>
      </c>
      <c r="AX449" s="15" t="s">
        <v>72</v>
      </c>
      <c r="AY449" s="169" t="s">
        <v>158</v>
      </c>
    </row>
    <row r="450" spans="2:65" s="12" customFormat="1">
      <c r="B450" s="141"/>
      <c r="D450" s="142" t="s">
        <v>167</v>
      </c>
      <c r="E450" s="143" t="s">
        <v>1</v>
      </c>
      <c r="F450" s="144" t="s">
        <v>570</v>
      </c>
      <c r="H450" s="143" t="s">
        <v>1</v>
      </c>
      <c r="L450" s="141"/>
      <c r="M450" s="145"/>
      <c r="T450" s="146"/>
      <c r="AT450" s="143" t="s">
        <v>167</v>
      </c>
      <c r="AU450" s="143" t="s">
        <v>82</v>
      </c>
      <c r="AV450" s="12" t="s">
        <v>80</v>
      </c>
      <c r="AW450" s="12" t="s">
        <v>28</v>
      </c>
      <c r="AX450" s="12" t="s">
        <v>72</v>
      </c>
      <c r="AY450" s="143" t="s">
        <v>158</v>
      </c>
    </row>
    <row r="451" spans="2:65" s="13" customFormat="1">
      <c r="B451" s="147"/>
      <c r="D451" s="142" t="s">
        <v>167</v>
      </c>
      <c r="E451" s="148" t="s">
        <v>1</v>
      </c>
      <c r="F451" s="149" t="s">
        <v>553</v>
      </c>
      <c r="H451" s="150">
        <v>17.3</v>
      </c>
      <c r="L451" s="147"/>
      <c r="M451" s="151"/>
      <c r="T451" s="152"/>
      <c r="AT451" s="148" t="s">
        <v>167</v>
      </c>
      <c r="AU451" s="148" t="s">
        <v>82</v>
      </c>
      <c r="AV451" s="13" t="s">
        <v>82</v>
      </c>
      <c r="AW451" s="13" t="s">
        <v>28</v>
      </c>
      <c r="AX451" s="13" t="s">
        <v>72</v>
      </c>
      <c r="AY451" s="148" t="s">
        <v>158</v>
      </c>
    </row>
    <row r="452" spans="2:65" s="14" customFormat="1">
      <c r="B452" s="153"/>
      <c r="D452" s="142" t="s">
        <v>167</v>
      </c>
      <c r="E452" s="154" t="s">
        <v>1</v>
      </c>
      <c r="F452" s="155" t="s">
        <v>200</v>
      </c>
      <c r="H452" s="156">
        <v>189.33199999999999</v>
      </c>
      <c r="L452" s="153"/>
      <c r="M452" s="157"/>
      <c r="T452" s="158"/>
      <c r="AT452" s="154" t="s">
        <v>167</v>
      </c>
      <c r="AU452" s="154" t="s">
        <v>82</v>
      </c>
      <c r="AV452" s="14" t="s">
        <v>165</v>
      </c>
      <c r="AW452" s="14" t="s">
        <v>28</v>
      </c>
      <c r="AX452" s="14" t="s">
        <v>80</v>
      </c>
      <c r="AY452" s="154" t="s">
        <v>158</v>
      </c>
    </row>
    <row r="453" spans="2:65" s="1" customFormat="1" ht="24.2" customHeight="1">
      <c r="B453" s="128"/>
      <c r="C453" s="129" t="s">
        <v>571</v>
      </c>
      <c r="D453" s="129" t="s">
        <v>160</v>
      </c>
      <c r="E453" s="130" t="s">
        <v>572</v>
      </c>
      <c r="F453" s="131" t="s">
        <v>573</v>
      </c>
      <c r="G453" s="132" t="s">
        <v>212</v>
      </c>
      <c r="H453" s="133">
        <v>877.48699999999997</v>
      </c>
      <c r="I453" s="184"/>
      <c r="J453" s="134">
        <f>ROUND(I453*H453,2)</f>
        <v>0</v>
      </c>
      <c r="K453" s="131" t="s">
        <v>164</v>
      </c>
      <c r="L453" s="29"/>
      <c r="M453" s="135" t="s">
        <v>1</v>
      </c>
      <c r="N453" s="136" t="s">
        <v>37</v>
      </c>
      <c r="O453" s="137">
        <v>0.104</v>
      </c>
      <c r="P453" s="137">
        <f>O453*H453</f>
        <v>91.258647999999994</v>
      </c>
      <c r="Q453" s="137">
        <v>2.5999999999999998E-4</v>
      </c>
      <c r="R453" s="137">
        <f>Q453*H453</f>
        <v>0.22814661999999997</v>
      </c>
      <c r="S453" s="137">
        <v>0</v>
      </c>
      <c r="T453" s="138">
        <f>S453*H453</f>
        <v>0</v>
      </c>
      <c r="AR453" s="139" t="s">
        <v>165</v>
      </c>
      <c r="AT453" s="139" t="s">
        <v>160</v>
      </c>
      <c r="AU453" s="139" t="s">
        <v>82</v>
      </c>
      <c r="AY453" s="17" t="s">
        <v>158</v>
      </c>
      <c r="BE453" s="140">
        <f>IF(N453="základní",J453,0)</f>
        <v>0</v>
      </c>
      <c r="BF453" s="140">
        <f>IF(N453="snížená",J453,0)</f>
        <v>0</v>
      </c>
      <c r="BG453" s="140">
        <f>IF(N453="zákl. přenesená",J453,0)</f>
        <v>0</v>
      </c>
      <c r="BH453" s="140">
        <f>IF(N453="sníž. přenesená",J453,0)</f>
        <v>0</v>
      </c>
      <c r="BI453" s="140">
        <f>IF(N453="nulová",J453,0)</f>
        <v>0</v>
      </c>
      <c r="BJ453" s="17" t="s">
        <v>80</v>
      </c>
      <c r="BK453" s="140">
        <f>ROUND(I453*H453,2)</f>
        <v>0</v>
      </c>
      <c r="BL453" s="17" t="s">
        <v>165</v>
      </c>
      <c r="BM453" s="139" t="s">
        <v>574</v>
      </c>
    </row>
    <row r="454" spans="2:65" s="12" customFormat="1">
      <c r="B454" s="141"/>
      <c r="D454" s="142" t="s">
        <v>167</v>
      </c>
      <c r="E454" s="143" t="s">
        <v>1</v>
      </c>
      <c r="F454" s="144" t="s">
        <v>575</v>
      </c>
      <c r="H454" s="143" t="s">
        <v>1</v>
      </c>
      <c r="L454" s="141"/>
      <c r="M454" s="145"/>
      <c r="T454" s="146"/>
      <c r="AT454" s="143" t="s">
        <v>167</v>
      </c>
      <c r="AU454" s="143" t="s">
        <v>82</v>
      </c>
      <c r="AV454" s="12" t="s">
        <v>80</v>
      </c>
      <c r="AW454" s="12" t="s">
        <v>28</v>
      </c>
      <c r="AX454" s="12" t="s">
        <v>72</v>
      </c>
      <c r="AY454" s="143" t="s">
        <v>158</v>
      </c>
    </row>
    <row r="455" spans="2:65" s="13" customFormat="1" ht="22.5">
      <c r="B455" s="147"/>
      <c r="D455" s="142" t="s">
        <v>167</v>
      </c>
      <c r="E455" s="148" t="s">
        <v>1</v>
      </c>
      <c r="F455" s="149" t="s">
        <v>576</v>
      </c>
      <c r="H455" s="150">
        <v>44.975999999999999</v>
      </c>
      <c r="L455" s="147"/>
      <c r="M455" s="151"/>
      <c r="T455" s="152"/>
      <c r="AT455" s="148" t="s">
        <v>167</v>
      </c>
      <c r="AU455" s="148" t="s">
        <v>82</v>
      </c>
      <c r="AV455" s="13" t="s">
        <v>82</v>
      </c>
      <c r="AW455" s="13" t="s">
        <v>28</v>
      </c>
      <c r="AX455" s="13" t="s">
        <v>72</v>
      </c>
      <c r="AY455" s="148" t="s">
        <v>158</v>
      </c>
    </row>
    <row r="456" spans="2:65" s="13" customFormat="1">
      <c r="B456" s="147"/>
      <c r="D456" s="142" t="s">
        <v>167</v>
      </c>
      <c r="E456" s="148" t="s">
        <v>1</v>
      </c>
      <c r="F456" s="149" t="s">
        <v>577</v>
      </c>
      <c r="H456" s="150">
        <v>44.709000000000003</v>
      </c>
      <c r="L456" s="147"/>
      <c r="M456" s="151"/>
      <c r="T456" s="152"/>
      <c r="AT456" s="148" t="s">
        <v>167</v>
      </c>
      <c r="AU456" s="148" t="s">
        <v>82</v>
      </c>
      <c r="AV456" s="13" t="s">
        <v>82</v>
      </c>
      <c r="AW456" s="13" t="s">
        <v>28</v>
      </c>
      <c r="AX456" s="13" t="s">
        <v>72</v>
      </c>
      <c r="AY456" s="148" t="s">
        <v>158</v>
      </c>
    </row>
    <row r="457" spans="2:65" s="13" customFormat="1" ht="22.5">
      <c r="B457" s="147"/>
      <c r="D457" s="142" t="s">
        <v>167</v>
      </c>
      <c r="E457" s="148" t="s">
        <v>1</v>
      </c>
      <c r="F457" s="149" t="s">
        <v>578</v>
      </c>
      <c r="H457" s="150">
        <v>51.654000000000003</v>
      </c>
      <c r="L457" s="147"/>
      <c r="M457" s="151"/>
      <c r="T457" s="152"/>
      <c r="AT457" s="148" t="s">
        <v>167</v>
      </c>
      <c r="AU457" s="148" t="s">
        <v>82</v>
      </c>
      <c r="AV457" s="13" t="s">
        <v>82</v>
      </c>
      <c r="AW457" s="13" t="s">
        <v>28</v>
      </c>
      <c r="AX457" s="13" t="s">
        <v>72</v>
      </c>
      <c r="AY457" s="148" t="s">
        <v>158</v>
      </c>
    </row>
    <row r="458" spans="2:65" s="13" customFormat="1" ht="22.5">
      <c r="B458" s="147"/>
      <c r="D458" s="142" t="s">
        <v>167</v>
      </c>
      <c r="E458" s="148" t="s">
        <v>1</v>
      </c>
      <c r="F458" s="149" t="s">
        <v>579</v>
      </c>
      <c r="H458" s="150">
        <v>40.08</v>
      </c>
      <c r="L458" s="147"/>
      <c r="M458" s="151"/>
      <c r="T458" s="152"/>
      <c r="AT458" s="148" t="s">
        <v>167</v>
      </c>
      <c r="AU458" s="148" t="s">
        <v>82</v>
      </c>
      <c r="AV458" s="13" t="s">
        <v>82</v>
      </c>
      <c r="AW458" s="13" t="s">
        <v>28</v>
      </c>
      <c r="AX458" s="13" t="s">
        <v>72</v>
      </c>
      <c r="AY458" s="148" t="s">
        <v>158</v>
      </c>
    </row>
    <row r="459" spans="2:65" s="13" customFormat="1" ht="22.5">
      <c r="B459" s="147"/>
      <c r="D459" s="142" t="s">
        <v>167</v>
      </c>
      <c r="E459" s="148" t="s">
        <v>1</v>
      </c>
      <c r="F459" s="149" t="s">
        <v>580</v>
      </c>
      <c r="H459" s="150">
        <v>30.292999999999999</v>
      </c>
      <c r="L459" s="147"/>
      <c r="M459" s="151"/>
      <c r="T459" s="152"/>
      <c r="AT459" s="148" t="s">
        <v>167</v>
      </c>
      <c r="AU459" s="148" t="s">
        <v>82</v>
      </c>
      <c r="AV459" s="13" t="s">
        <v>82</v>
      </c>
      <c r="AW459" s="13" t="s">
        <v>28</v>
      </c>
      <c r="AX459" s="13" t="s">
        <v>72</v>
      </c>
      <c r="AY459" s="148" t="s">
        <v>158</v>
      </c>
    </row>
    <row r="460" spans="2:65" s="13" customFormat="1" ht="22.5">
      <c r="B460" s="147"/>
      <c r="D460" s="142" t="s">
        <v>167</v>
      </c>
      <c r="E460" s="148" t="s">
        <v>1</v>
      </c>
      <c r="F460" s="149" t="s">
        <v>581</v>
      </c>
      <c r="H460" s="150">
        <v>28.533999999999999</v>
      </c>
      <c r="L460" s="147"/>
      <c r="M460" s="151"/>
      <c r="T460" s="152"/>
      <c r="AT460" s="148" t="s">
        <v>167</v>
      </c>
      <c r="AU460" s="148" t="s">
        <v>82</v>
      </c>
      <c r="AV460" s="13" t="s">
        <v>82</v>
      </c>
      <c r="AW460" s="13" t="s">
        <v>28</v>
      </c>
      <c r="AX460" s="13" t="s">
        <v>72</v>
      </c>
      <c r="AY460" s="148" t="s">
        <v>158</v>
      </c>
    </row>
    <row r="461" spans="2:65" s="13" customFormat="1" ht="22.5">
      <c r="B461" s="147"/>
      <c r="D461" s="142" t="s">
        <v>167</v>
      </c>
      <c r="E461" s="148" t="s">
        <v>1</v>
      </c>
      <c r="F461" s="149" t="s">
        <v>582</v>
      </c>
      <c r="H461" s="150">
        <v>107.78700000000001</v>
      </c>
      <c r="L461" s="147"/>
      <c r="M461" s="151"/>
      <c r="T461" s="152"/>
      <c r="AT461" s="148" t="s">
        <v>167</v>
      </c>
      <c r="AU461" s="148" t="s">
        <v>82</v>
      </c>
      <c r="AV461" s="13" t="s">
        <v>82</v>
      </c>
      <c r="AW461" s="13" t="s">
        <v>28</v>
      </c>
      <c r="AX461" s="13" t="s">
        <v>72</v>
      </c>
      <c r="AY461" s="148" t="s">
        <v>158</v>
      </c>
    </row>
    <row r="462" spans="2:65" s="13" customFormat="1">
      <c r="B462" s="147"/>
      <c r="D462" s="142" t="s">
        <v>167</v>
      </c>
      <c r="E462" s="148" t="s">
        <v>1</v>
      </c>
      <c r="F462" s="149" t="s">
        <v>583</v>
      </c>
      <c r="H462" s="150">
        <v>5.9950000000000001</v>
      </c>
      <c r="L462" s="147"/>
      <c r="M462" s="151"/>
      <c r="T462" s="152"/>
      <c r="AT462" s="148" t="s">
        <v>167</v>
      </c>
      <c r="AU462" s="148" t="s">
        <v>82</v>
      </c>
      <c r="AV462" s="13" t="s">
        <v>82</v>
      </c>
      <c r="AW462" s="13" t="s">
        <v>28</v>
      </c>
      <c r="AX462" s="13" t="s">
        <v>72</v>
      </c>
      <c r="AY462" s="148" t="s">
        <v>158</v>
      </c>
    </row>
    <row r="463" spans="2:65" s="13" customFormat="1" ht="22.5">
      <c r="B463" s="147"/>
      <c r="D463" s="142" t="s">
        <v>167</v>
      </c>
      <c r="E463" s="148" t="s">
        <v>1</v>
      </c>
      <c r="F463" s="149" t="s">
        <v>584</v>
      </c>
      <c r="H463" s="150">
        <v>16.146000000000001</v>
      </c>
      <c r="L463" s="147"/>
      <c r="M463" s="151"/>
      <c r="T463" s="152"/>
      <c r="AT463" s="148" t="s">
        <v>167</v>
      </c>
      <c r="AU463" s="148" t="s">
        <v>82</v>
      </c>
      <c r="AV463" s="13" t="s">
        <v>82</v>
      </c>
      <c r="AW463" s="13" t="s">
        <v>28</v>
      </c>
      <c r="AX463" s="13" t="s">
        <v>72</v>
      </c>
      <c r="AY463" s="148" t="s">
        <v>158</v>
      </c>
    </row>
    <row r="464" spans="2:65" s="13" customFormat="1">
      <c r="B464" s="147"/>
      <c r="D464" s="142" t="s">
        <v>167</v>
      </c>
      <c r="E464" s="148" t="s">
        <v>1</v>
      </c>
      <c r="F464" s="149" t="s">
        <v>585</v>
      </c>
      <c r="H464" s="150">
        <v>3.0720000000000001</v>
      </c>
      <c r="L464" s="147"/>
      <c r="M464" s="151"/>
      <c r="T464" s="152"/>
      <c r="AT464" s="148" t="s">
        <v>167</v>
      </c>
      <c r="AU464" s="148" t="s">
        <v>82</v>
      </c>
      <c r="AV464" s="13" t="s">
        <v>82</v>
      </c>
      <c r="AW464" s="13" t="s">
        <v>28</v>
      </c>
      <c r="AX464" s="13" t="s">
        <v>72</v>
      </c>
      <c r="AY464" s="148" t="s">
        <v>158</v>
      </c>
    </row>
    <row r="465" spans="2:51" s="13" customFormat="1" ht="22.5">
      <c r="B465" s="147"/>
      <c r="D465" s="142" t="s">
        <v>167</v>
      </c>
      <c r="E465" s="148" t="s">
        <v>1</v>
      </c>
      <c r="F465" s="149" t="s">
        <v>586</v>
      </c>
      <c r="H465" s="150">
        <v>74.659000000000006</v>
      </c>
      <c r="L465" s="147"/>
      <c r="M465" s="151"/>
      <c r="T465" s="152"/>
      <c r="AT465" s="148" t="s">
        <v>167</v>
      </c>
      <c r="AU465" s="148" t="s">
        <v>82</v>
      </c>
      <c r="AV465" s="13" t="s">
        <v>82</v>
      </c>
      <c r="AW465" s="13" t="s">
        <v>28</v>
      </c>
      <c r="AX465" s="13" t="s">
        <v>72</v>
      </c>
      <c r="AY465" s="148" t="s">
        <v>158</v>
      </c>
    </row>
    <row r="466" spans="2:51" s="13" customFormat="1" ht="22.5">
      <c r="B466" s="147"/>
      <c r="D466" s="142" t="s">
        <v>167</v>
      </c>
      <c r="E466" s="148" t="s">
        <v>1</v>
      </c>
      <c r="F466" s="149" t="s">
        <v>587</v>
      </c>
      <c r="H466" s="150">
        <v>95.153999999999996</v>
      </c>
      <c r="L466" s="147"/>
      <c r="M466" s="151"/>
      <c r="T466" s="152"/>
      <c r="AT466" s="148" t="s">
        <v>167</v>
      </c>
      <c r="AU466" s="148" t="s">
        <v>82</v>
      </c>
      <c r="AV466" s="13" t="s">
        <v>82</v>
      </c>
      <c r="AW466" s="13" t="s">
        <v>28</v>
      </c>
      <c r="AX466" s="13" t="s">
        <v>72</v>
      </c>
      <c r="AY466" s="148" t="s">
        <v>158</v>
      </c>
    </row>
    <row r="467" spans="2:51" s="13" customFormat="1" ht="22.5">
      <c r="B467" s="147"/>
      <c r="D467" s="142" t="s">
        <v>167</v>
      </c>
      <c r="E467" s="148" t="s">
        <v>1</v>
      </c>
      <c r="F467" s="149" t="s">
        <v>588</v>
      </c>
      <c r="H467" s="150">
        <v>7.2679999999999998</v>
      </c>
      <c r="L467" s="147"/>
      <c r="M467" s="151"/>
      <c r="T467" s="152"/>
      <c r="AT467" s="148" t="s">
        <v>167</v>
      </c>
      <c r="AU467" s="148" t="s">
        <v>82</v>
      </c>
      <c r="AV467" s="13" t="s">
        <v>82</v>
      </c>
      <c r="AW467" s="13" t="s">
        <v>28</v>
      </c>
      <c r="AX467" s="13" t="s">
        <v>72</v>
      </c>
      <c r="AY467" s="148" t="s">
        <v>158</v>
      </c>
    </row>
    <row r="468" spans="2:51" s="15" customFormat="1">
      <c r="B468" s="168"/>
      <c r="D468" s="142" t="s">
        <v>167</v>
      </c>
      <c r="E468" s="169" t="s">
        <v>1</v>
      </c>
      <c r="F468" s="170" t="s">
        <v>331</v>
      </c>
      <c r="H468" s="171">
        <v>550.327</v>
      </c>
      <c r="L468" s="168"/>
      <c r="M468" s="172"/>
      <c r="T468" s="173"/>
      <c r="AT468" s="169" t="s">
        <v>167</v>
      </c>
      <c r="AU468" s="169" t="s">
        <v>82</v>
      </c>
      <c r="AV468" s="15" t="s">
        <v>178</v>
      </c>
      <c r="AW468" s="15" t="s">
        <v>28</v>
      </c>
      <c r="AX468" s="15" t="s">
        <v>72</v>
      </c>
      <c r="AY468" s="169" t="s">
        <v>158</v>
      </c>
    </row>
    <row r="469" spans="2:51" s="12" customFormat="1">
      <c r="B469" s="141"/>
      <c r="D469" s="142" t="s">
        <v>167</v>
      </c>
      <c r="E469" s="143" t="s">
        <v>1</v>
      </c>
      <c r="F469" s="144" t="s">
        <v>589</v>
      </c>
      <c r="H469" s="143" t="s">
        <v>1</v>
      </c>
      <c r="L469" s="141"/>
      <c r="M469" s="145"/>
      <c r="T469" s="146"/>
      <c r="AT469" s="143" t="s">
        <v>167</v>
      </c>
      <c r="AU469" s="143" t="s">
        <v>82</v>
      </c>
      <c r="AV469" s="12" t="s">
        <v>80</v>
      </c>
      <c r="AW469" s="12" t="s">
        <v>28</v>
      </c>
      <c r="AX469" s="12" t="s">
        <v>72</v>
      </c>
      <c r="AY469" s="143" t="s">
        <v>158</v>
      </c>
    </row>
    <row r="470" spans="2:51" s="13" customFormat="1">
      <c r="B470" s="147"/>
      <c r="D470" s="142" t="s">
        <v>167</v>
      </c>
      <c r="E470" s="148" t="s">
        <v>1</v>
      </c>
      <c r="F470" s="149" t="s">
        <v>590</v>
      </c>
      <c r="H470" s="150">
        <v>210.124</v>
      </c>
      <c r="L470" s="147"/>
      <c r="M470" s="151"/>
      <c r="T470" s="152"/>
      <c r="AT470" s="148" t="s">
        <v>167</v>
      </c>
      <c r="AU470" s="148" t="s">
        <v>82</v>
      </c>
      <c r="AV470" s="13" t="s">
        <v>82</v>
      </c>
      <c r="AW470" s="13" t="s">
        <v>28</v>
      </c>
      <c r="AX470" s="13" t="s">
        <v>72</v>
      </c>
      <c r="AY470" s="148" t="s">
        <v>158</v>
      </c>
    </row>
    <row r="471" spans="2:51" s="13" customFormat="1">
      <c r="B471" s="147"/>
      <c r="D471" s="142" t="s">
        <v>167</v>
      </c>
      <c r="E471" s="148" t="s">
        <v>1</v>
      </c>
      <c r="F471" s="149" t="s">
        <v>591</v>
      </c>
      <c r="H471" s="150">
        <v>-24.271000000000001</v>
      </c>
      <c r="L471" s="147"/>
      <c r="M471" s="151"/>
      <c r="T471" s="152"/>
      <c r="AT471" s="148" t="s">
        <v>167</v>
      </c>
      <c r="AU471" s="148" t="s">
        <v>82</v>
      </c>
      <c r="AV471" s="13" t="s">
        <v>82</v>
      </c>
      <c r="AW471" s="13" t="s">
        <v>28</v>
      </c>
      <c r="AX471" s="13" t="s">
        <v>72</v>
      </c>
      <c r="AY471" s="148" t="s">
        <v>158</v>
      </c>
    </row>
    <row r="472" spans="2:51" s="13" customFormat="1">
      <c r="B472" s="147"/>
      <c r="D472" s="142" t="s">
        <v>167</v>
      </c>
      <c r="E472" s="148" t="s">
        <v>1</v>
      </c>
      <c r="F472" s="149" t="s">
        <v>592</v>
      </c>
      <c r="H472" s="150">
        <v>6.5039999999999996</v>
      </c>
      <c r="L472" s="147"/>
      <c r="M472" s="151"/>
      <c r="T472" s="152"/>
      <c r="AT472" s="148" t="s">
        <v>167</v>
      </c>
      <c r="AU472" s="148" t="s">
        <v>82</v>
      </c>
      <c r="AV472" s="13" t="s">
        <v>82</v>
      </c>
      <c r="AW472" s="13" t="s">
        <v>28</v>
      </c>
      <c r="AX472" s="13" t="s">
        <v>72</v>
      </c>
      <c r="AY472" s="148" t="s">
        <v>158</v>
      </c>
    </row>
    <row r="473" spans="2:51" s="13" customFormat="1">
      <c r="B473" s="147"/>
      <c r="D473" s="142" t="s">
        <v>167</v>
      </c>
      <c r="E473" s="148" t="s">
        <v>1</v>
      </c>
      <c r="F473" s="149" t="s">
        <v>593</v>
      </c>
      <c r="H473" s="150">
        <v>104.72199999999999</v>
      </c>
      <c r="L473" s="147"/>
      <c r="M473" s="151"/>
      <c r="T473" s="152"/>
      <c r="AT473" s="148" t="s">
        <v>167</v>
      </c>
      <c r="AU473" s="148" t="s">
        <v>82</v>
      </c>
      <c r="AV473" s="13" t="s">
        <v>82</v>
      </c>
      <c r="AW473" s="13" t="s">
        <v>28</v>
      </c>
      <c r="AX473" s="13" t="s">
        <v>72</v>
      </c>
      <c r="AY473" s="148" t="s">
        <v>158</v>
      </c>
    </row>
    <row r="474" spans="2:51" s="13" customFormat="1" ht="22.5">
      <c r="B474" s="147"/>
      <c r="D474" s="142" t="s">
        <v>167</v>
      </c>
      <c r="E474" s="148" t="s">
        <v>1</v>
      </c>
      <c r="F474" s="149" t="s">
        <v>594</v>
      </c>
      <c r="H474" s="150">
        <v>-15.484</v>
      </c>
      <c r="L474" s="147"/>
      <c r="M474" s="151"/>
      <c r="T474" s="152"/>
      <c r="AT474" s="148" t="s">
        <v>167</v>
      </c>
      <c r="AU474" s="148" t="s">
        <v>82</v>
      </c>
      <c r="AV474" s="13" t="s">
        <v>82</v>
      </c>
      <c r="AW474" s="13" t="s">
        <v>28</v>
      </c>
      <c r="AX474" s="13" t="s">
        <v>72</v>
      </c>
      <c r="AY474" s="148" t="s">
        <v>158</v>
      </c>
    </row>
    <row r="475" spans="2:51" s="13" customFormat="1">
      <c r="B475" s="147"/>
      <c r="D475" s="142" t="s">
        <v>167</v>
      </c>
      <c r="E475" s="148" t="s">
        <v>1</v>
      </c>
      <c r="F475" s="149" t="s">
        <v>595</v>
      </c>
      <c r="H475" s="150">
        <v>81.762</v>
      </c>
      <c r="L475" s="147"/>
      <c r="M475" s="151"/>
      <c r="T475" s="152"/>
      <c r="AT475" s="148" t="s">
        <v>167</v>
      </c>
      <c r="AU475" s="148" t="s">
        <v>82</v>
      </c>
      <c r="AV475" s="13" t="s">
        <v>82</v>
      </c>
      <c r="AW475" s="13" t="s">
        <v>28</v>
      </c>
      <c r="AX475" s="13" t="s">
        <v>72</v>
      </c>
      <c r="AY475" s="148" t="s">
        <v>158</v>
      </c>
    </row>
    <row r="476" spans="2:51" s="13" customFormat="1" ht="22.5">
      <c r="B476" s="147"/>
      <c r="D476" s="142" t="s">
        <v>167</v>
      </c>
      <c r="E476" s="148" t="s">
        <v>1</v>
      </c>
      <c r="F476" s="149" t="s">
        <v>596</v>
      </c>
      <c r="H476" s="150">
        <v>-13.010999999999999</v>
      </c>
      <c r="L476" s="147"/>
      <c r="M476" s="151"/>
      <c r="T476" s="152"/>
      <c r="AT476" s="148" t="s">
        <v>167</v>
      </c>
      <c r="AU476" s="148" t="s">
        <v>82</v>
      </c>
      <c r="AV476" s="13" t="s">
        <v>82</v>
      </c>
      <c r="AW476" s="13" t="s">
        <v>28</v>
      </c>
      <c r="AX476" s="13" t="s">
        <v>72</v>
      </c>
      <c r="AY476" s="148" t="s">
        <v>158</v>
      </c>
    </row>
    <row r="477" spans="2:51" s="13" customFormat="1">
      <c r="B477" s="147"/>
      <c r="D477" s="142" t="s">
        <v>167</v>
      </c>
      <c r="E477" s="148" t="s">
        <v>1</v>
      </c>
      <c r="F477" s="149" t="s">
        <v>597</v>
      </c>
      <c r="H477" s="150">
        <v>4.8520000000000003</v>
      </c>
      <c r="L477" s="147"/>
      <c r="M477" s="151"/>
      <c r="T477" s="152"/>
      <c r="AT477" s="148" t="s">
        <v>167</v>
      </c>
      <c r="AU477" s="148" t="s">
        <v>82</v>
      </c>
      <c r="AV477" s="13" t="s">
        <v>82</v>
      </c>
      <c r="AW477" s="13" t="s">
        <v>28</v>
      </c>
      <c r="AX477" s="13" t="s">
        <v>72</v>
      </c>
      <c r="AY477" s="148" t="s">
        <v>158</v>
      </c>
    </row>
    <row r="478" spans="2:51" s="12" customFormat="1">
      <c r="B478" s="141"/>
      <c r="D478" s="142" t="s">
        <v>167</v>
      </c>
      <c r="E478" s="143" t="s">
        <v>1</v>
      </c>
      <c r="F478" s="144" t="s">
        <v>598</v>
      </c>
      <c r="H478" s="143" t="s">
        <v>1</v>
      </c>
      <c r="L478" s="141"/>
      <c r="M478" s="145"/>
      <c r="T478" s="146"/>
      <c r="AT478" s="143" t="s">
        <v>167</v>
      </c>
      <c r="AU478" s="143" t="s">
        <v>82</v>
      </c>
      <c r="AV478" s="12" t="s">
        <v>80</v>
      </c>
      <c r="AW478" s="12" t="s">
        <v>28</v>
      </c>
      <c r="AX478" s="12" t="s">
        <v>72</v>
      </c>
      <c r="AY478" s="143" t="s">
        <v>158</v>
      </c>
    </row>
    <row r="479" spans="2:51" s="13" customFormat="1">
      <c r="B479" s="147"/>
      <c r="D479" s="142" t="s">
        <v>167</v>
      </c>
      <c r="E479" s="148" t="s">
        <v>1</v>
      </c>
      <c r="F479" s="149" t="s">
        <v>599</v>
      </c>
      <c r="H479" s="150">
        <v>-28.038</v>
      </c>
      <c r="L479" s="147"/>
      <c r="M479" s="151"/>
      <c r="T479" s="152"/>
      <c r="AT479" s="148" t="s">
        <v>167</v>
      </c>
      <c r="AU479" s="148" t="s">
        <v>82</v>
      </c>
      <c r="AV479" s="13" t="s">
        <v>82</v>
      </c>
      <c r="AW479" s="13" t="s">
        <v>28</v>
      </c>
      <c r="AX479" s="13" t="s">
        <v>72</v>
      </c>
      <c r="AY479" s="148" t="s">
        <v>158</v>
      </c>
    </row>
    <row r="480" spans="2:51" s="15" customFormat="1">
      <c r="B480" s="168"/>
      <c r="D480" s="142" t="s">
        <v>167</v>
      </c>
      <c r="E480" s="169" t="s">
        <v>1</v>
      </c>
      <c r="F480" s="170" t="s">
        <v>331</v>
      </c>
      <c r="H480" s="171">
        <v>327.16000000000003</v>
      </c>
      <c r="L480" s="168"/>
      <c r="M480" s="172"/>
      <c r="T480" s="173"/>
      <c r="AT480" s="169" t="s">
        <v>167</v>
      </c>
      <c r="AU480" s="169" t="s">
        <v>82</v>
      </c>
      <c r="AV480" s="15" t="s">
        <v>178</v>
      </c>
      <c r="AW480" s="15" t="s">
        <v>28</v>
      </c>
      <c r="AX480" s="15" t="s">
        <v>72</v>
      </c>
      <c r="AY480" s="169" t="s">
        <v>158</v>
      </c>
    </row>
    <row r="481" spans="2:65" s="14" customFormat="1">
      <c r="B481" s="153"/>
      <c r="D481" s="142" t="s">
        <v>167</v>
      </c>
      <c r="E481" s="154" t="s">
        <v>1</v>
      </c>
      <c r="F481" s="155" t="s">
        <v>200</v>
      </c>
      <c r="H481" s="156">
        <v>877.48699999999997</v>
      </c>
      <c r="L481" s="153"/>
      <c r="M481" s="157"/>
      <c r="T481" s="158"/>
      <c r="AT481" s="154" t="s">
        <v>167</v>
      </c>
      <c r="AU481" s="154" t="s">
        <v>82</v>
      </c>
      <c r="AV481" s="14" t="s">
        <v>165</v>
      </c>
      <c r="AW481" s="14" t="s">
        <v>28</v>
      </c>
      <c r="AX481" s="14" t="s">
        <v>80</v>
      </c>
      <c r="AY481" s="154" t="s">
        <v>158</v>
      </c>
    </row>
    <row r="482" spans="2:65" s="1" customFormat="1" ht="24.2" customHeight="1">
      <c r="B482" s="128"/>
      <c r="C482" s="129" t="s">
        <v>600</v>
      </c>
      <c r="D482" s="129" t="s">
        <v>160</v>
      </c>
      <c r="E482" s="130" t="s">
        <v>572</v>
      </c>
      <c r="F482" s="131" t="s">
        <v>573</v>
      </c>
      <c r="G482" s="132" t="s">
        <v>212</v>
      </c>
      <c r="H482" s="133">
        <v>357.07799999999997</v>
      </c>
      <c r="I482" s="184"/>
      <c r="J482" s="134">
        <f>ROUND(I482*H482,2)</f>
        <v>0</v>
      </c>
      <c r="K482" s="131" t="s">
        <v>164</v>
      </c>
      <c r="L482" s="29"/>
      <c r="M482" s="135" t="s">
        <v>1</v>
      </c>
      <c r="N482" s="136" t="s">
        <v>37</v>
      </c>
      <c r="O482" s="137">
        <v>0.104</v>
      </c>
      <c r="P482" s="137">
        <f>O482*H482</f>
        <v>37.136111999999997</v>
      </c>
      <c r="Q482" s="137">
        <v>2.5999999999999998E-4</v>
      </c>
      <c r="R482" s="137">
        <f>Q482*H482</f>
        <v>9.2840279999999983E-2</v>
      </c>
      <c r="S482" s="137">
        <v>0</v>
      </c>
      <c r="T482" s="138">
        <f>S482*H482</f>
        <v>0</v>
      </c>
      <c r="AR482" s="139" t="s">
        <v>165</v>
      </c>
      <c r="AT482" s="139" t="s">
        <v>160</v>
      </c>
      <c r="AU482" s="139" t="s">
        <v>82</v>
      </c>
      <c r="AY482" s="17" t="s">
        <v>158</v>
      </c>
      <c r="BE482" s="140">
        <f>IF(N482="základní",J482,0)</f>
        <v>0</v>
      </c>
      <c r="BF482" s="140">
        <f>IF(N482="snížená",J482,0)</f>
        <v>0</v>
      </c>
      <c r="BG482" s="140">
        <f>IF(N482="zákl. přenesená",J482,0)</f>
        <v>0</v>
      </c>
      <c r="BH482" s="140">
        <f>IF(N482="sníž. přenesená",J482,0)</f>
        <v>0</v>
      </c>
      <c r="BI482" s="140">
        <f>IF(N482="nulová",J482,0)</f>
        <v>0</v>
      </c>
      <c r="BJ482" s="17" t="s">
        <v>80</v>
      </c>
      <c r="BK482" s="140">
        <f>ROUND(I482*H482,2)</f>
        <v>0</v>
      </c>
      <c r="BL482" s="17" t="s">
        <v>165</v>
      </c>
      <c r="BM482" s="139" t="s">
        <v>601</v>
      </c>
    </row>
    <row r="483" spans="2:65" s="12" customFormat="1">
      <c r="B483" s="141"/>
      <c r="D483" s="142" t="s">
        <v>167</v>
      </c>
      <c r="E483" s="143" t="s">
        <v>1</v>
      </c>
      <c r="F483" s="144" t="s">
        <v>602</v>
      </c>
      <c r="H483" s="143" t="s">
        <v>1</v>
      </c>
      <c r="L483" s="141"/>
      <c r="M483" s="145"/>
      <c r="T483" s="146"/>
      <c r="AT483" s="143" t="s">
        <v>167</v>
      </c>
      <c r="AU483" s="143" t="s">
        <v>82</v>
      </c>
      <c r="AV483" s="12" t="s">
        <v>80</v>
      </c>
      <c r="AW483" s="12" t="s">
        <v>28</v>
      </c>
      <c r="AX483" s="12" t="s">
        <v>72</v>
      </c>
      <c r="AY483" s="143" t="s">
        <v>158</v>
      </c>
    </row>
    <row r="484" spans="2:65" s="13" customFormat="1">
      <c r="B484" s="147"/>
      <c r="D484" s="142" t="s">
        <v>167</v>
      </c>
      <c r="E484" s="148" t="s">
        <v>1</v>
      </c>
      <c r="F484" s="149" t="s">
        <v>603</v>
      </c>
      <c r="H484" s="150">
        <v>58.101999999999997</v>
      </c>
      <c r="L484" s="147"/>
      <c r="M484" s="151"/>
      <c r="T484" s="152"/>
      <c r="AT484" s="148" t="s">
        <v>167</v>
      </c>
      <c r="AU484" s="148" t="s">
        <v>82</v>
      </c>
      <c r="AV484" s="13" t="s">
        <v>82</v>
      </c>
      <c r="AW484" s="13" t="s">
        <v>28</v>
      </c>
      <c r="AX484" s="13" t="s">
        <v>72</v>
      </c>
      <c r="AY484" s="148" t="s">
        <v>158</v>
      </c>
    </row>
    <row r="485" spans="2:65" s="13" customFormat="1">
      <c r="B485" s="147"/>
      <c r="D485" s="142" t="s">
        <v>167</v>
      </c>
      <c r="E485" s="148" t="s">
        <v>1</v>
      </c>
      <c r="F485" s="149" t="s">
        <v>604</v>
      </c>
      <c r="H485" s="150">
        <v>121.78400000000001</v>
      </c>
      <c r="L485" s="147"/>
      <c r="M485" s="151"/>
      <c r="T485" s="152"/>
      <c r="AT485" s="148" t="s">
        <v>167</v>
      </c>
      <c r="AU485" s="148" t="s">
        <v>82</v>
      </c>
      <c r="AV485" s="13" t="s">
        <v>82</v>
      </c>
      <c r="AW485" s="13" t="s">
        <v>28</v>
      </c>
      <c r="AX485" s="13" t="s">
        <v>72</v>
      </c>
      <c r="AY485" s="148" t="s">
        <v>158</v>
      </c>
    </row>
    <row r="486" spans="2:65" s="13" customFormat="1">
      <c r="B486" s="147"/>
      <c r="D486" s="142" t="s">
        <v>167</v>
      </c>
      <c r="E486" s="148" t="s">
        <v>1</v>
      </c>
      <c r="F486" s="149" t="s">
        <v>605</v>
      </c>
      <c r="H486" s="150">
        <v>-14.183999999999999</v>
      </c>
      <c r="L486" s="147"/>
      <c r="M486" s="151"/>
      <c r="T486" s="152"/>
      <c r="AT486" s="148" t="s">
        <v>167</v>
      </c>
      <c r="AU486" s="148" t="s">
        <v>82</v>
      </c>
      <c r="AV486" s="13" t="s">
        <v>82</v>
      </c>
      <c r="AW486" s="13" t="s">
        <v>28</v>
      </c>
      <c r="AX486" s="13" t="s">
        <v>72</v>
      </c>
      <c r="AY486" s="148" t="s">
        <v>158</v>
      </c>
    </row>
    <row r="487" spans="2:65" s="13" customFormat="1">
      <c r="B487" s="147"/>
      <c r="D487" s="142" t="s">
        <v>167</v>
      </c>
      <c r="E487" s="148" t="s">
        <v>1</v>
      </c>
      <c r="F487" s="149" t="s">
        <v>606</v>
      </c>
      <c r="H487" s="150">
        <v>5.36</v>
      </c>
      <c r="L487" s="147"/>
      <c r="M487" s="151"/>
      <c r="T487" s="152"/>
      <c r="AT487" s="148" t="s">
        <v>167</v>
      </c>
      <c r="AU487" s="148" t="s">
        <v>82</v>
      </c>
      <c r="AV487" s="13" t="s">
        <v>82</v>
      </c>
      <c r="AW487" s="13" t="s">
        <v>28</v>
      </c>
      <c r="AX487" s="13" t="s">
        <v>72</v>
      </c>
      <c r="AY487" s="148" t="s">
        <v>158</v>
      </c>
    </row>
    <row r="488" spans="2:65" s="13" customFormat="1">
      <c r="B488" s="147"/>
      <c r="D488" s="142" t="s">
        <v>167</v>
      </c>
      <c r="E488" s="148" t="s">
        <v>1</v>
      </c>
      <c r="F488" s="149" t="s">
        <v>607</v>
      </c>
      <c r="H488" s="150">
        <v>31.684000000000001</v>
      </c>
      <c r="L488" s="147"/>
      <c r="M488" s="151"/>
      <c r="T488" s="152"/>
      <c r="AT488" s="148" t="s">
        <v>167</v>
      </c>
      <c r="AU488" s="148" t="s">
        <v>82</v>
      </c>
      <c r="AV488" s="13" t="s">
        <v>82</v>
      </c>
      <c r="AW488" s="13" t="s">
        <v>28</v>
      </c>
      <c r="AX488" s="13" t="s">
        <v>72</v>
      </c>
      <c r="AY488" s="148" t="s">
        <v>158</v>
      </c>
    </row>
    <row r="489" spans="2:65" s="13" customFormat="1">
      <c r="B489" s="147"/>
      <c r="D489" s="142" t="s">
        <v>167</v>
      </c>
      <c r="E489" s="148" t="s">
        <v>1</v>
      </c>
      <c r="F489" s="149" t="s">
        <v>608</v>
      </c>
      <c r="H489" s="150">
        <v>14.303000000000001</v>
      </c>
      <c r="L489" s="147"/>
      <c r="M489" s="151"/>
      <c r="T489" s="152"/>
      <c r="AT489" s="148" t="s">
        <v>167</v>
      </c>
      <c r="AU489" s="148" t="s">
        <v>82</v>
      </c>
      <c r="AV489" s="13" t="s">
        <v>82</v>
      </c>
      <c r="AW489" s="13" t="s">
        <v>28</v>
      </c>
      <c r="AX489" s="13" t="s">
        <v>72</v>
      </c>
      <c r="AY489" s="148" t="s">
        <v>158</v>
      </c>
    </row>
    <row r="490" spans="2:65" s="13" customFormat="1">
      <c r="B490" s="147"/>
      <c r="D490" s="142" t="s">
        <v>167</v>
      </c>
      <c r="E490" s="148" t="s">
        <v>1</v>
      </c>
      <c r="F490" s="149" t="s">
        <v>609</v>
      </c>
      <c r="H490" s="150">
        <v>22.254999999999999</v>
      </c>
      <c r="L490" s="147"/>
      <c r="M490" s="151"/>
      <c r="T490" s="152"/>
      <c r="AT490" s="148" t="s">
        <v>167</v>
      </c>
      <c r="AU490" s="148" t="s">
        <v>82</v>
      </c>
      <c r="AV490" s="13" t="s">
        <v>82</v>
      </c>
      <c r="AW490" s="13" t="s">
        <v>28</v>
      </c>
      <c r="AX490" s="13" t="s">
        <v>72</v>
      </c>
      <c r="AY490" s="148" t="s">
        <v>158</v>
      </c>
    </row>
    <row r="491" spans="2:65" s="13" customFormat="1">
      <c r="B491" s="147"/>
      <c r="D491" s="142" t="s">
        <v>167</v>
      </c>
      <c r="E491" s="148" t="s">
        <v>1</v>
      </c>
      <c r="F491" s="149" t="s">
        <v>610</v>
      </c>
      <c r="H491" s="150">
        <v>11.68</v>
      </c>
      <c r="L491" s="147"/>
      <c r="M491" s="151"/>
      <c r="T491" s="152"/>
      <c r="AT491" s="148" t="s">
        <v>167</v>
      </c>
      <c r="AU491" s="148" t="s">
        <v>82</v>
      </c>
      <c r="AV491" s="13" t="s">
        <v>82</v>
      </c>
      <c r="AW491" s="13" t="s">
        <v>28</v>
      </c>
      <c r="AX491" s="13" t="s">
        <v>72</v>
      </c>
      <c r="AY491" s="148" t="s">
        <v>158</v>
      </c>
    </row>
    <row r="492" spans="2:65" s="13" customFormat="1">
      <c r="B492" s="147"/>
      <c r="D492" s="142" t="s">
        <v>167</v>
      </c>
      <c r="E492" s="148" t="s">
        <v>1</v>
      </c>
      <c r="F492" s="149" t="s">
        <v>611</v>
      </c>
      <c r="H492" s="150">
        <v>8.4090000000000007</v>
      </c>
      <c r="L492" s="147"/>
      <c r="M492" s="151"/>
      <c r="T492" s="152"/>
      <c r="AT492" s="148" t="s">
        <v>167</v>
      </c>
      <c r="AU492" s="148" t="s">
        <v>82</v>
      </c>
      <c r="AV492" s="13" t="s">
        <v>82</v>
      </c>
      <c r="AW492" s="13" t="s">
        <v>28</v>
      </c>
      <c r="AX492" s="13" t="s">
        <v>72</v>
      </c>
      <c r="AY492" s="148" t="s">
        <v>158</v>
      </c>
    </row>
    <row r="493" spans="2:65" s="13" customFormat="1">
      <c r="B493" s="147"/>
      <c r="D493" s="142" t="s">
        <v>167</v>
      </c>
      <c r="E493" s="148" t="s">
        <v>1</v>
      </c>
      <c r="F493" s="149" t="s">
        <v>612</v>
      </c>
      <c r="H493" s="150">
        <v>2.9740000000000002</v>
      </c>
      <c r="L493" s="147"/>
      <c r="M493" s="151"/>
      <c r="T493" s="152"/>
      <c r="AT493" s="148" t="s">
        <v>167</v>
      </c>
      <c r="AU493" s="148" t="s">
        <v>82</v>
      </c>
      <c r="AV493" s="13" t="s">
        <v>82</v>
      </c>
      <c r="AW493" s="13" t="s">
        <v>28</v>
      </c>
      <c r="AX493" s="13" t="s">
        <v>72</v>
      </c>
      <c r="AY493" s="148" t="s">
        <v>158</v>
      </c>
    </row>
    <row r="494" spans="2:65" s="15" customFormat="1">
      <c r="B494" s="168"/>
      <c r="D494" s="142" t="s">
        <v>167</v>
      </c>
      <c r="E494" s="169" t="s">
        <v>1</v>
      </c>
      <c r="F494" s="170" t="s">
        <v>331</v>
      </c>
      <c r="H494" s="171">
        <v>262.36700000000002</v>
      </c>
      <c r="L494" s="168"/>
      <c r="M494" s="172"/>
      <c r="T494" s="173"/>
      <c r="AT494" s="169" t="s">
        <v>167</v>
      </c>
      <c r="AU494" s="169" t="s">
        <v>82</v>
      </c>
      <c r="AV494" s="15" t="s">
        <v>178</v>
      </c>
      <c r="AW494" s="15" t="s">
        <v>28</v>
      </c>
      <c r="AX494" s="15" t="s">
        <v>72</v>
      </c>
      <c r="AY494" s="169" t="s">
        <v>158</v>
      </c>
    </row>
    <row r="495" spans="2:65" s="12" customFormat="1">
      <c r="B495" s="141"/>
      <c r="D495" s="142" t="s">
        <v>167</v>
      </c>
      <c r="E495" s="143" t="s">
        <v>1</v>
      </c>
      <c r="F495" s="144" t="s">
        <v>613</v>
      </c>
      <c r="H495" s="143" t="s">
        <v>1</v>
      </c>
      <c r="L495" s="141"/>
      <c r="M495" s="145"/>
      <c r="T495" s="146"/>
      <c r="AT495" s="143" t="s">
        <v>167</v>
      </c>
      <c r="AU495" s="143" t="s">
        <v>82</v>
      </c>
      <c r="AV495" s="12" t="s">
        <v>80</v>
      </c>
      <c r="AW495" s="12" t="s">
        <v>28</v>
      </c>
      <c r="AX495" s="12" t="s">
        <v>72</v>
      </c>
      <c r="AY495" s="143" t="s">
        <v>158</v>
      </c>
    </row>
    <row r="496" spans="2:65" s="13" customFormat="1">
      <c r="B496" s="147"/>
      <c r="D496" s="142" t="s">
        <v>167</v>
      </c>
      <c r="E496" s="148" t="s">
        <v>1</v>
      </c>
      <c r="F496" s="149" t="s">
        <v>614</v>
      </c>
      <c r="H496" s="150">
        <v>11.66</v>
      </c>
      <c r="L496" s="147"/>
      <c r="M496" s="151"/>
      <c r="T496" s="152"/>
      <c r="AT496" s="148" t="s">
        <v>167</v>
      </c>
      <c r="AU496" s="148" t="s">
        <v>82</v>
      </c>
      <c r="AV496" s="13" t="s">
        <v>82</v>
      </c>
      <c r="AW496" s="13" t="s">
        <v>28</v>
      </c>
      <c r="AX496" s="13" t="s">
        <v>72</v>
      </c>
      <c r="AY496" s="148" t="s">
        <v>158</v>
      </c>
    </row>
    <row r="497" spans="2:65" s="13" customFormat="1">
      <c r="B497" s="147"/>
      <c r="D497" s="142" t="s">
        <v>167</v>
      </c>
      <c r="E497" s="148" t="s">
        <v>1</v>
      </c>
      <c r="F497" s="149" t="s">
        <v>615</v>
      </c>
      <c r="H497" s="150">
        <v>19.154</v>
      </c>
      <c r="L497" s="147"/>
      <c r="M497" s="151"/>
      <c r="T497" s="152"/>
      <c r="AT497" s="148" t="s">
        <v>167</v>
      </c>
      <c r="AU497" s="148" t="s">
        <v>82</v>
      </c>
      <c r="AV497" s="13" t="s">
        <v>82</v>
      </c>
      <c r="AW497" s="13" t="s">
        <v>28</v>
      </c>
      <c r="AX497" s="13" t="s">
        <v>72</v>
      </c>
      <c r="AY497" s="148" t="s">
        <v>158</v>
      </c>
    </row>
    <row r="498" spans="2:65" s="13" customFormat="1">
      <c r="B498" s="147"/>
      <c r="D498" s="142" t="s">
        <v>167</v>
      </c>
      <c r="E498" s="148" t="s">
        <v>1</v>
      </c>
      <c r="F498" s="149" t="s">
        <v>616</v>
      </c>
      <c r="H498" s="150">
        <v>10.785</v>
      </c>
      <c r="L498" s="147"/>
      <c r="M498" s="151"/>
      <c r="T498" s="152"/>
      <c r="AT498" s="148" t="s">
        <v>167</v>
      </c>
      <c r="AU498" s="148" t="s">
        <v>82</v>
      </c>
      <c r="AV498" s="13" t="s">
        <v>82</v>
      </c>
      <c r="AW498" s="13" t="s">
        <v>28</v>
      </c>
      <c r="AX498" s="13" t="s">
        <v>72</v>
      </c>
      <c r="AY498" s="148" t="s">
        <v>158</v>
      </c>
    </row>
    <row r="499" spans="2:65" s="13" customFormat="1">
      <c r="B499" s="147"/>
      <c r="D499" s="142" t="s">
        <v>167</v>
      </c>
      <c r="E499" s="148" t="s">
        <v>1</v>
      </c>
      <c r="F499" s="149" t="s">
        <v>617</v>
      </c>
      <c r="H499" s="150">
        <v>61.386000000000003</v>
      </c>
      <c r="L499" s="147"/>
      <c r="M499" s="151"/>
      <c r="T499" s="152"/>
      <c r="AT499" s="148" t="s">
        <v>167</v>
      </c>
      <c r="AU499" s="148" t="s">
        <v>82</v>
      </c>
      <c r="AV499" s="13" t="s">
        <v>82</v>
      </c>
      <c r="AW499" s="13" t="s">
        <v>28</v>
      </c>
      <c r="AX499" s="13" t="s">
        <v>72</v>
      </c>
      <c r="AY499" s="148" t="s">
        <v>158</v>
      </c>
    </row>
    <row r="500" spans="2:65" s="13" customFormat="1">
      <c r="B500" s="147"/>
      <c r="D500" s="142" t="s">
        <v>167</v>
      </c>
      <c r="E500" s="148" t="s">
        <v>1</v>
      </c>
      <c r="F500" s="149" t="s">
        <v>618</v>
      </c>
      <c r="H500" s="150">
        <v>-8.2739999999999991</v>
      </c>
      <c r="L500" s="147"/>
      <c r="M500" s="151"/>
      <c r="T500" s="152"/>
      <c r="AT500" s="148" t="s">
        <v>167</v>
      </c>
      <c r="AU500" s="148" t="s">
        <v>82</v>
      </c>
      <c r="AV500" s="13" t="s">
        <v>82</v>
      </c>
      <c r="AW500" s="13" t="s">
        <v>28</v>
      </c>
      <c r="AX500" s="13" t="s">
        <v>72</v>
      </c>
      <c r="AY500" s="148" t="s">
        <v>158</v>
      </c>
    </row>
    <row r="501" spans="2:65" s="15" customFormat="1">
      <c r="B501" s="168"/>
      <c r="D501" s="142" t="s">
        <v>167</v>
      </c>
      <c r="E501" s="169" t="s">
        <v>1</v>
      </c>
      <c r="F501" s="170" t="s">
        <v>331</v>
      </c>
      <c r="H501" s="171">
        <v>94.710999999999999</v>
      </c>
      <c r="L501" s="168"/>
      <c r="M501" s="172"/>
      <c r="T501" s="173"/>
      <c r="AT501" s="169" t="s">
        <v>167</v>
      </c>
      <c r="AU501" s="169" t="s">
        <v>82</v>
      </c>
      <c r="AV501" s="15" t="s">
        <v>178</v>
      </c>
      <c r="AW501" s="15" t="s">
        <v>28</v>
      </c>
      <c r="AX501" s="15" t="s">
        <v>72</v>
      </c>
      <c r="AY501" s="169" t="s">
        <v>158</v>
      </c>
    </row>
    <row r="502" spans="2:65" s="14" customFormat="1">
      <c r="B502" s="153"/>
      <c r="D502" s="142" t="s">
        <v>167</v>
      </c>
      <c r="E502" s="154" t="s">
        <v>1</v>
      </c>
      <c r="F502" s="155" t="s">
        <v>200</v>
      </c>
      <c r="H502" s="156">
        <v>357.07799999999997</v>
      </c>
      <c r="L502" s="153"/>
      <c r="M502" s="157"/>
      <c r="T502" s="158"/>
      <c r="AT502" s="154" t="s">
        <v>167</v>
      </c>
      <c r="AU502" s="154" t="s">
        <v>82</v>
      </c>
      <c r="AV502" s="14" t="s">
        <v>165</v>
      </c>
      <c r="AW502" s="14" t="s">
        <v>28</v>
      </c>
      <c r="AX502" s="14" t="s">
        <v>80</v>
      </c>
      <c r="AY502" s="154" t="s">
        <v>158</v>
      </c>
    </row>
    <row r="503" spans="2:65" s="1" customFormat="1" ht="24.2" customHeight="1">
      <c r="B503" s="128"/>
      <c r="C503" s="129" t="s">
        <v>619</v>
      </c>
      <c r="D503" s="129" t="s">
        <v>160</v>
      </c>
      <c r="E503" s="130" t="s">
        <v>620</v>
      </c>
      <c r="F503" s="131" t="s">
        <v>621</v>
      </c>
      <c r="G503" s="132" t="s">
        <v>212</v>
      </c>
      <c r="H503" s="133">
        <v>106.947</v>
      </c>
      <c r="I503" s="184"/>
      <c r="J503" s="134">
        <f>ROUND(I503*H503,2)</f>
        <v>0</v>
      </c>
      <c r="K503" s="131" t="s">
        <v>164</v>
      </c>
      <c r="L503" s="29"/>
      <c r="M503" s="135" t="s">
        <v>1</v>
      </c>
      <c r="N503" s="136" t="s">
        <v>37</v>
      </c>
      <c r="O503" s="137">
        <v>0.47399999999999998</v>
      </c>
      <c r="P503" s="137">
        <f>O503*H503</f>
        <v>50.692878</v>
      </c>
      <c r="Q503" s="137">
        <v>2.0480000000000002E-2</v>
      </c>
      <c r="R503" s="137">
        <f>Q503*H503</f>
        <v>2.1902745600000002</v>
      </c>
      <c r="S503" s="137">
        <v>0</v>
      </c>
      <c r="T503" s="138">
        <f>S503*H503</f>
        <v>0</v>
      </c>
      <c r="AR503" s="139" t="s">
        <v>165</v>
      </c>
      <c r="AT503" s="139" t="s">
        <v>160</v>
      </c>
      <c r="AU503" s="139" t="s">
        <v>82</v>
      </c>
      <c r="AY503" s="17" t="s">
        <v>158</v>
      </c>
      <c r="BE503" s="140">
        <f>IF(N503="základní",J503,0)</f>
        <v>0</v>
      </c>
      <c r="BF503" s="140">
        <f>IF(N503="snížená",J503,0)</f>
        <v>0</v>
      </c>
      <c r="BG503" s="140">
        <f>IF(N503="zákl. přenesená",J503,0)</f>
        <v>0</v>
      </c>
      <c r="BH503" s="140">
        <f>IF(N503="sníž. přenesená",J503,0)</f>
        <v>0</v>
      </c>
      <c r="BI503" s="140">
        <f>IF(N503="nulová",J503,0)</f>
        <v>0</v>
      </c>
      <c r="BJ503" s="17" t="s">
        <v>80</v>
      </c>
      <c r="BK503" s="140">
        <f>ROUND(I503*H503,2)</f>
        <v>0</v>
      </c>
      <c r="BL503" s="17" t="s">
        <v>165</v>
      </c>
      <c r="BM503" s="139" t="s">
        <v>622</v>
      </c>
    </row>
    <row r="504" spans="2:65" s="12" customFormat="1" ht="22.5">
      <c r="B504" s="141"/>
      <c r="D504" s="142" t="s">
        <v>167</v>
      </c>
      <c r="E504" s="143" t="s">
        <v>1</v>
      </c>
      <c r="F504" s="144" t="s">
        <v>623</v>
      </c>
      <c r="H504" s="143" t="s">
        <v>1</v>
      </c>
      <c r="L504" s="141"/>
      <c r="M504" s="145"/>
      <c r="T504" s="146"/>
      <c r="AT504" s="143" t="s">
        <v>167</v>
      </c>
      <c r="AU504" s="143" t="s">
        <v>82</v>
      </c>
      <c r="AV504" s="12" t="s">
        <v>80</v>
      </c>
      <c r="AW504" s="12" t="s">
        <v>28</v>
      </c>
      <c r="AX504" s="12" t="s">
        <v>72</v>
      </c>
      <c r="AY504" s="143" t="s">
        <v>158</v>
      </c>
    </row>
    <row r="505" spans="2:65" s="13" customFormat="1">
      <c r="B505" s="147"/>
      <c r="D505" s="142" t="s">
        <v>167</v>
      </c>
      <c r="E505" s="148" t="s">
        <v>1</v>
      </c>
      <c r="F505" s="149" t="s">
        <v>624</v>
      </c>
      <c r="H505" s="150">
        <v>106.947</v>
      </c>
      <c r="L505" s="147"/>
      <c r="M505" s="151"/>
      <c r="T505" s="152"/>
      <c r="AT505" s="148" t="s">
        <v>167</v>
      </c>
      <c r="AU505" s="148" t="s">
        <v>82</v>
      </c>
      <c r="AV505" s="13" t="s">
        <v>82</v>
      </c>
      <c r="AW505" s="13" t="s">
        <v>28</v>
      </c>
      <c r="AX505" s="13" t="s">
        <v>80</v>
      </c>
      <c r="AY505" s="148" t="s">
        <v>158</v>
      </c>
    </row>
    <row r="506" spans="2:65" s="1" customFormat="1" ht="21.75" customHeight="1">
      <c r="B506" s="128"/>
      <c r="C506" s="129" t="s">
        <v>625</v>
      </c>
      <c r="D506" s="129" t="s">
        <v>160</v>
      </c>
      <c r="E506" s="130" t="s">
        <v>626</v>
      </c>
      <c r="F506" s="131" t="s">
        <v>627</v>
      </c>
      <c r="G506" s="132" t="s">
        <v>212</v>
      </c>
      <c r="H506" s="133">
        <v>68.606999999999999</v>
      </c>
      <c r="I506" s="184"/>
      <c r="J506" s="134">
        <f>ROUND(I506*H506,2)</f>
        <v>0</v>
      </c>
      <c r="K506" s="131" t="s">
        <v>164</v>
      </c>
      <c r="L506" s="29"/>
      <c r="M506" s="135" t="s">
        <v>1</v>
      </c>
      <c r="N506" s="136" t="s">
        <v>37</v>
      </c>
      <c r="O506" s="137">
        <v>0.27</v>
      </c>
      <c r="P506" s="137">
        <f>O506*H506</f>
        <v>18.523890000000002</v>
      </c>
      <c r="Q506" s="137">
        <v>5.4599999999999996E-3</v>
      </c>
      <c r="R506" s="137">
        <f>Q506*H506</f>
        <v>0.37459421999999998</v>
      </c>
      <c r="S506" s="137">
        <v>0</v>
      </c>
      <c r="T506" s="138">
        <f>S506*H506</f>
        <v>0</v>
      </c>
      <c r="AR506" s="139" t="s">
        <v>165</v>
      </c>
      <c r="AT506" s="139" t="s">
        <v>160</v>
      </c>
      <c r="AU506" s="139" t="s">
        <v>82</v>
      </c>
      <c r="AY506" s="17" t="s">
        <v>158</v>
      </c>
      <c r="BE506" s="140">
        <f>IF(N506="základní",J506,0)</f>
        <v>0</v>
      </c>
      <c r="BF506" s="140">
        <f>IF(N506="snížená",J506,0)</f>
        <v>0</v>
      </c>
      <c r="BG506" s="140">
        <f>IF(N506="zákl. přenesená",J506,0)</f>
        <v>0</v>
      </c>
      <c r="BH506" s="140">
        <f>IF(N506="sníž. přenesená",J506,0)</f>
        <v>0</v>
      </c>
      <c r="BI506" s="140">
        <f>IF(N506="nulová",J506,0)</f>
        <v>0</v>
      </c>
      <c r="BJ506" s="17" t="s">
        <v>80</v>
      </c>
      <c r="BK506" s="140">
        <f>ROUND(I506*H506,2)</f>
        <v>0</v>
      </c>
      <c r="BL506" s="17" t="s">
        <v>165</v>
      </c>
      <c r="BM506" s="139" t="s">
        <v>628</v>
      </c>
    </row>
    <row r="507" spans="2:65" s="12" customFormat="1">
      <c r="B507" s="141"/>
      <c r="D507" s="142" t="s">
        <v>167</v>
      </c>
      <c r="E507" s="143" t="s">
        <v>1</v>
      </c>
      <c r="F507" s="144" t="s">
        <v>629</v>
      </c>
      <c r="H507" s="143" t="s">
        <v>1</v>
      </c>
      <c r="L507" s="141"/>
      <c r="M507" s="145"/>
      <c r="T507" s="146"/>
      <c r="AT507" s="143" t="s">
        <v>167</v>
      </c>
      <c r="AU507" s="143" t="s">
        <v>82</v>
      </c>
      <c r="AV507" s="12" t="s">
        <v>80</v>
      </c>
      <c r="AW507" s="12" t="s">
        <v>28</v>
      </c>
      <c r="AX507" s="12" t="s">
        <v>72</v>
      </c>
      <c r="AY507" s="143" t="s">
        <v>158</v>
      </c>
    </row>
    <row r="508" spans="2:65" s="13" customFormat="1">
      <c r="B508" s="147"/>
      <c r="D508" s="142" t="s">
        <v>167</v>
      </c>
      <c r="E508" s="148" t="s">
        <v>1</v>
      </c>
      <c r="F508" s="149" t="s">
        <v>630</v>
      </c>
      <c r="H508" s="150">
        <v>4.88</v>
      </c>
      <c r="L508" s="147"/>
      <c r="M508" s="151"/>
      <c r="T508" s="152"/>
      <c r="AT508" s="148" t="s">
        <v>167</v>
      </c>
      <c r="AU508" s="148" t="s">
        <v>82</v>
      </c>
      <c r="AV508" s="13" t="s">
        <v>82</v>
      </c>
      <c r="AW508" s="13" t="s">
        <v>28</v>
      </c>
      <c r="AX508" s="13" t="s">
        <v>72</v>
      </c>
      <c r="AY508" s="148" t="s">
        <v>158</v>
      </c>
    </row>
    <row r="509" spans="2:65" s="13" customFormat="1">
      <c r="B509" s="147"/>
      <c r="D509" s="142" t="s">
        <v>167</v>
      </c>
      <c r="E509" s="148" t="s">
        <v>1</v>
      </c>
      <c r="F509" s="149" t="s">
        <v>631</v>
      </c>
      <c r="H509" s="150">
        <v>11.384</v>
      </c>
      <c r="L509" s="147"/>
      <c r="M509" s="151"/>
      <c r="T509" s="152"/>
      <c r="AT509" s="148" t="s">
        <v>167</v>
      </c>
      <c r="AU509" s="148" t="s">
        <v>82</v>
      </c>
      <c r="AV509" s="13" t="s">
        <v>82</v>
      </c>
      <c r="AW509" s="13" t="s">
        <v>28</v>
      </c>
      <c r="AX509" s="13" t="s">
        <v>72</v>
      </c>
      <c r="AY509" s="148" t="s">
        <v>158</v>
      </c>
    </row>
    <row r="510" spans="2:65" s="13" customFormat="1">
      <c r="B510" s="147"/>
      <c r="D510" s="142" t="s">
        <v>167</v>
      </c>
      <c r="E510" s="148" t="s">
        <v>1</v>
      </c>
      <c r="F510" s="149" t="s">
        <v>632</v>
      </c>
      <c r="H510" s="150">
        <v>12.96</v>
      </c>
      <c r="L510" s="147"/>
      <c r="M510" s="151"/>
      <c r="T510" s="152"/>
      <c r="AT510" s="148" t="s">
        <v>167</v>
      </c>
      <c r="AU510" s="148" t="s">
        <v>82</v>
      </c>
      <c r="AV510" s="13" t="s">
        <v>82</v>
      </c>
      <c r="AW510" s="13" t="s">
        <v>28</v>
      </c>
      <c r="AX510" s="13" t="s">
        <v>72</v>
      </c>
      <c r="AY510" s="148" t="s">
        <v>158</v>
      </c>
    </row>
    <row r="511" spans="2:65" s="13" customFormat="1">
      <c r="B511" s="147"/>
      <c r="D511" s="142" t="s">
        <v>167</v>
      </c>
      <c r="E511" s="148" t="s">
        <v>1</v>
      </c>
      <c r="F511" s="149" t="s">
        <v>633</v>
      </c>
      <c r="H511" s="150">
        <v>0.624</v>
      </c>
      <c r="L511" s="147"/>
      <c r="M511" s="151"/>
      <c r="T511" s="152"/>
      <c r="AT511" s="148" t="s">
        <v>167</v>
      </c>
      <c r="AU511" s="148" t="s">
        <v>82</v>
      </c>
      <c r="AV511" s="13" t="s">
        <v>82</v>
      </c>
      <c r="AW511" s="13" t="s">
        <v>28</v>
      </c>
      <c r="AX511" s="13" t="s">
        <v>72</v>
      </c>
      <c r="AY511" s="148" t="s">
        <v>158</v>
      </c>
    </row>
    <row r="512" spans="2:65" s="15" customFormat="1">
      <c r="B512" s="168"/>
      <c r="D512" s="142" t="s">
        <v>167</v>
      </c>
      <c r="E512" s="169" t="s">
        <v>1</v>
      </c>
      <c r="F512" s="170" t="s">
        <v>331</v>
      </c>
      <c r="H512" s="171">
        <v>29.847999999999999</v>
      </c>
      <c r="L512" s="168"/>
      <c r="M512" s="172"/>
      <c r="T512" s="173"/>
      <c r="AT512" s="169" t="s">
        <v>167</v>
      </c>
      <c r="AU512" s="169" t="s">
        <v>82</v>
      </c>
      <c r="AV512" s="15" t="s">
        <v>178</v>
      </c>
      <c r="AW512" s="15" t="s">
        <v>28</v>
      </c>
      <c r="AX512" s="15" t="s">
        <v>72</v>
      </c>
      <c r="AY512" s="169" t="s">
        <v>158</v>
      </c>
    </row>
    <row r="513" spans="2:65" s="12" customFormat="1">
      <c r="B513" s="141"/>
      <c r="D513" s="142" t="s">
        <v>167</v>
      </c>
      <c r="E513" s="143" t="s">
        <v>1</v>
      </c>
      <c r="F513" s="144" t="s">
        <v>634</v>
      </c>
      <c r="H513" s="143" t="s">
        <v>1</v>
      </c>
      <c r="L513" s="141"/>
      <c r="M513" s="145"/>
      <c r="T513" s="146"/>
      <c r="AT513" s="143" t="s">
        <v>167</v>
      </c>
      <c r="AU513" s="143" t="s">
        <v>82</v>
      </c>
      <c r="AV513" s="12" t="s">
        <v>80</v>
      </c>
      <c r="AW513" s="12" t="s">
        <v>28</v>
      </c>
      <c r="AX513" s="12" t="s">
        <v>72</v>
      </c>
      <c r="AY513" s="143" t="s">
        <v>158</v>
      </c>
    </row>
    <row r="514" spans="2:65" s="13" customFormat="1">
      <c r="B514" s="147"/>
      <c r="D514" s="142" t="s">
        <v>167</v>
      </c>
      <c r="E514" s="148" t="s">
        <v>1</v>
      </c>
      <c r="F514" s="149" t="s">
        <v>635</v>
      </c>
      <c r="H514" s="150">
        <v>15.196999999999999</v>
      </c>
      <c r="L514" s="147"/>
      <c r="M514" s="151"/>
      <c r="T514" s="152"/>
      <c r="AT514" s="148" t="s">
        <v>167</v>
      </c>
      <c r="AU514" s="148" t="s">
        <v>82</v>
      </c>
      <c r="AV514" s="13" t="s">
        <v>82</v>
      </c>
      <c r="AW514" s="13" t="s">
        <v>28</v>
      </c>
      <c r="AX514" s="13" t="s">
        <v>72</v>
      </c>
      <c r="AY514" s="148" t="s">
        <v>158</v>
      </c>
    </row>
    <row r="515" spans="2:65" s="13" customFormat="1">
      <c r="B515" s="147"/>
      <c r="D515" s="142" t="s">
        <v>167</v>
      </c>
      <c r="E515" s="148" t="s">
        <v>1</v>
      </c>
      <c r="F515" s="149" t="s">
        <v>636</v>
      </c>
      <c r="H515" s="150">
        <v>5.3019999999999996</v>
      </c>
      <c r="L515" s="147"/>
      <c r="M515" s="151"/>
      <c r="T515" s="152"/>
      <c r="AT515" s="148" t="s">
        <v>167</v>
      </c>
      <c r="AU515" s="148" t="s">
        <v>82</v>
      </c>
      <c r="AV515" s="13" t="s">
        <v>82</v>
      </c>
      <c r="AW515" s="13" t="s">
        <v>28</v>
      </c>
      <c r="AX515" s="13" t="s">
        <v>72</v>
      </c>
      <c r="AY515" s="148" t="s">
        <v>158</v>
      </c>
    </row>
    <row r="516" spans="2:65" s="13" customFormat="1">
      <c r="B516" s="147"/>
      <c r="D516" s="142" t="s">
        <v>167</v>
      </c>
      <c r="E516" s="148" t="s">
        <v>1</v>
      </c>
      <c r="F516" s="149" t="s">
        <v>637</v>
      </c>
      <c r="H516" s="150">
        <v>9.74</v>
      </c>
      <c r="L516" s="147"/>
      <c r="M516" s="151"/>
      <c r="T516" s="152"/>
      <c r="AT516" s="148" t="s">
        <v>167</v>
      </c>
      <c r="AU516" s="148" t="s">
        <v>82</v>
      </c>
      <c r="AV516" s="13" t="s">
        <v>82</v>
      </c>
      <c r="AW516" s="13" t="s">
        <v>28</v>
      </c>
      <c r="AX516" s="13" t="s">
        <v>72</v>
      </c>
      <c r="AY516" s="148" t="s">
        <v>158</v>
      </c>
    </row>
    <row r="517" spans="2:65" s="13" customFormat="1">
      <c r="B517" s="147"/>
      <c r="D517" s="142" t="s">
        <v>167</v>
      </c>
      <c r="E517" s="148" t="s">
        <v>1</v>
      </c>
      <c r="F517" s="149" t="s">
        <v>638</v>
      </c>
      <c r="H517" s="150">
        <v>8.52</v>
      </c>
      <c r="L517" s="147"/>
      <c r="M517" s="151"/>
      <c r="T517" s="152"/>
      <c r="AT517" s="148" t="s">
        <v>167</v>
      </c>
      <c r="AU517" s="148" t="s">
        <v>82</v>
      </c>
      <c r="AV517" s="13" t="s">
        <v>82</v>
      </c>
      <c r="AW517" s="13" t="s">
        <v>28</v>
      </c>
      <c r="AX517" s="13" t="s">
        <v>72</v>
      </c>
      <c r="AY517" s="148" t="s">
        <v>158</v>
      </c>
    </row>
    <row r="518" spans="2:65" s="15" customFormat="1">
      <c r="B518" s="168"/>
      <c r="D518" s="142" t="s">
        <v>167</v>
      </c>
      <c r="E518" s="169" t="s">
        <v>1</v>
      </c>
      <c r="F518" s="170" t="s">
        <v>331</v>
      </c>
      <c r="H518" s="171">
        <v>38.759</v>
      </c>
      <c r="L518" s="168"/>
      <c r="M518" s="172"/>
      <c r="T518" s="173"/>
      <c r="AT518" s="169" t="s">
        <v>167</v>
      </c>
      <c r="AU518" s="169" t="s">
        <v>82</v>
      </c>
      <c r="AV518" s="15" t="s">
        <v>178</v>
      </c>
      <c r="AW518" s="15" t="s">
        <v>28</v>
      </c>
      <c r="AX518" s="15" t="s">
        <v>72</v>
      </c>
      <c r="AY518" s="169" t="s">
        <v>158</v>
      </c>
    </row>
    <row r="519" spans="2:65" s="14" customFormat="1">
      <c r="B519" s="153"/>
      <c r="D519" s="142" t="s">
        <v>167</v>
      </c>
      <c r="E519" s="154" t="s">
        <v>1</v>
      </c>
      <c r="F519" s="155" t="s">
        <v>200</v>
      </c>
      <c r="H519" s="156">
        <v>68.606999999999999</v>
      </c>
      <c r="L519" s="153"/>
      <c r="M519" s="157"/>
      <c r="T519" s="158"/>
      <c r="AT519" s="154" t="s">
        <v>167</v>
      </c>
      <c r="AU519" s="154" t="s">
        <v>82</v>
      </c>
      <c r="AV519" s="14" t="s">
        <v>165</v>
      </c>
      <c r="AW519" s="14" t="s">
        <v>28</v>
      </c>
      <c r="AX519" s="14" t="s">
        <v>80</v>
      </c>
      <c r="AY519" s="154" t="s">
        <v>158</v>
      </c>
    </row>
    <row r="520" spans="2:65" s="1" customFormat="1" ht="24.2" customHeight="1">
      <c r="B520" s="128"/>
      <c r="C520" s="129" t="s">
        <v>639</v>
      </c>
      <c r="D520" s="129" t="s">
        <v>160</v>
      </c>
      <c r="E520" s="130" t="s">
        <v>640</v>
      </c>
      <c r="F520" s="131" t="s">
        <v>641</v>
      </c>
      <c r="G520" s="132" t="s">
        <v>212</v>
      </c>
      <c r="H520" s="133">
        <v>213.89400000000001</v>
      </c>
      <c r="I520" s="184"/>
      <c r="J520" s="134">
        <f>ROUND(I520*H520,2)</f>
        <v>0</v>
      </c>
      <c r="K520" s="131" t="s">
        <v>164</v>
      </c>
      <c r="L520" s="29"/>
      <c r="M520" s="135" t="s">
        <v>1</v>
      </c>
      <c r="N520" s="136" t="s">
        <v>37</v>
      </c>
      <c r="O520" s="137">
        <v>0.09</v>
      </c>
      <c r="P520" s="137">
        <f>O520*H520</f>
        <v>19.25046</v>
      </c>
      <c r="Q520" s="137">
        <v>7.9000000000000008E-3</v>
      </c>
      <c r="R520" s="137">
        <f>Q520*H520</f>
        <v>1.6897626000000001</v>
      </c>
      <c r="S520" s="137">
        <v>0</v>
      </c>
      <c r="T520" s="138">
        <f>S520*H520</f>
        <v>0</v>
      </c>
      <c r="AR520" s="139" t="s">
        <v>165</v>
      </c>
      <c r="AT520" s="139" t="s">
        <v>160</v>
      </c>
      <c r="AU520" s="139" t="s">
        <v>82</v>
      </c>
      <c r="AY520" s="17" t="s">
        <v>158</v>
      </c>
      <c r="BE520" s="140">
        <f>IF(N520="základní",J520,0)</f>
        <v>0</v>
      </c>
      <c r="BF520" s="140">
        <f>IF(N520="snížená",J520,0)</f>
        <v>0</v>
      </c>
      <c r="BG520" s="140">
        <f>IF(N520="zákl. přenesená",J520,0)</f>
        <v>0</v>
      </c>
      <c r="BH520" s="140">
        <f>IF(N520="sníž. přenesená",J520,0)</f>
        <v>0</v>
      </c>
      <c r="BI520" s="140">
        <f>IF(N520="nulová",J520,0)</f>
        <v>0</v>
      </c>
      <c r="BJ520" s="17" t="s">
        <v>80</v>
      </c>
      <c r="BK520" s="140">
        <f>ROUND(I520*H520,2)</f>
        <v>0</v>
      </c>
      <c r="BL520" s="17" t="s">
        <v>165</v>
      </c>
      <c r="BM520" s="139" t="s">
        <v>642</v>
      </c>
    </row>
    <row r="521" spans="2:65" s="13" customFormat="1">
      <c r="B521" s="147"/>
      <c r="D521" s="142" t="s">
        <v>167</v>
      </c>
      <c r="E521" s="148" t="s">
        <v>1</v>
      </c>
      <c r="F521" s="149" t="s">
        <v>643</v>
      </c>
      <c r="H521" s="150">
        <v>213.89400000000001</v>
      </c>
      <c r="L521" s="147"/>
      <c r="M521" s="151"/>
      <c r="T521" s="152"/>
      <c r="AT521" s="148" t="s">
        <v>167</v>
      </c>
      <c r="AU521" s="148" t="s">
        <v>82</v>
      </c>
      <c r="AV521" s="13" t="s">
        <v>82</v>
      </c>
      <c r="AW521" s="13" t="s">
        <v>28</v>
      </c>
      <c r="AX521" s="13" t="s">
        <v>80</v>
      </c>
      <c r="AY521" s="148" t="s">
        <v>158</v>
      </c>
    </row>
    <row r="522" spans="2:65" s="1" customFormat="1" ht="24.2" customHeight="1">
      <c r="B522" s="128"/>
      <c r="C522" s="129" t="s">
        <v>644</v>
      </c>
      <c r="D522" s="129" t="s">
        <v>160</v>
      </c>
      <c r="E522" s="130" t="s">
        <v>645</v>
      </c>
      <c r="F522" s="131" t="s">
        <v>646</v>
      </c>
      <c r="G522" s="132" t="s">
        <v>212</v>
      </c>
      <c r="H522" s="133">
        <v>137.214</v>
      </c>
      <c r="I522" s="184"/>
      <c r="J522" s="134">
        <f>ROUND(I522*H522,2)</f>
        <v>0</v>
      </c>
      <c r="K522" s="131" t="s">
        <v>164</v>
      </c>
      <c r="L522" s="29"/>
      <c r="M522" s="135" t="s">
        <v>1</v>
      </c>
      <c r="N522" s="136" t="s">
        <v>37</v>
      </c>
      <c r="O522" s="137">
        <v>5.5E-2</v>
      </c>
      <c r="P522" s="137">
        <f>O522*H522</f>
        <v>7.5467699999999995</v>
      </c>
      <c r="Q522" s="137">
        <v>2.0999999999999999E-3</v>
      </c>
      <c r="R522" s="137">
        <f>Q522*H522</f>
        <v>0.2881494</v>
      </c>
      <c r="S522" s="137">
        <v>0</v>
      </c>
      <c r="T522" s="138">
        <f>S522*H522</f>
        <v>0</v>
      </c>
      <c r="AR522" s="139" t="s">
        <v>165</v>
      </c>
      <c r="AT522" s="139" t="s">
        <v>160</v>
      </c>
      <c r="AU522" s="139" t="s">
        <v>82</v>
      </c>
      <c r="AY522" s="17" t="s">
        <v>158</v>
      </c>
      <c r="BE522" s="140">
        <f>IF(N522="základní",J522,0)</f>
        <v>0</v>
      </c>
      <c r="BF522" s="140">
        <f>IF(N522="snížená",J522,0)</f>
        <v>0</v>
      </c>
      <c r="BG522" s="140">
        <f>IF(N522="zákl. přenesená",J522,0)</f>
        <v>0</v>
      </c>
      <c r="BH522" s="140">
        <f>IF(N522="sníž. přenesená",J522,0)</f>
        <v>0</v>
      </c>
      <c r="BI522" s="140">
        <f>IF(N522="nulová",J522,0)</f>
        <v>0</v>
      </c>
      <c r="BJ522" s="17" t="s">
        <v>80</v>
      </c>
      <c r="BK522" s="140">
        <f>ROUND(I522*H522,2)</f>
        <v>0</v>
      </c>
      <c r="BL522" s="17" t="s">
        <v>165</v>
      </c>
      <c r="BM522" s="139" t="s">
        <v>647</v>
      </c>
    </row>
    <row r="523" spans="2:65" s="13" customFormat="1">
      <c r="B523" s="147"/>
      <c r="D523" s="142" t="s">
        <v>167</v>
      </c>
      <c r="E523" s="148" t="s">
        <v>1</v>
      </c>
      <c r="F523" s="149" t="s">
        <v>648</v>
      </c>
      <c r="H523" s="150">
        <v>137.214</v>
      </c>
      <c r="L523" s="147"/>
      <c r="M523" s="151"/>
      <c r="T523" s="152"/>
      <c r="AT523" s="148" t="s">
        <v>167</v>
      </c>
      <c r="AU523" s="148" t="s">
        <v>82</v>
      </c>
      <c r="AV523" s="13" t="s">
        <v>82</v>
      </c>
      <c r="AW523" s="13" t="s">
        <v>28</v>
      </c>
      <c r="AX523" s="13" t="s">
        <v>80</v>
      </c>
      <c r="AY523" s="148" t="s">
        <v>158</v>
      </c>
    </row>
    <row r="524" spans="2:65" s="1" customFormat="1" ht="24.2" customHeight="1">
      <c r="B524" s="128"/>
      <c r="C524" s="129" t="s">
        <v>649</v>
      </c>
      <c r="D524" s="129" t="s">
        <v>160</v>
      </c>
      <c r="E524" s="130" t="s">
        <v>650</v>
      </c>
      <c r="F524" s="131" t="s">
        <v>651</v>
      </c>
      <c r="G524" s="132" t="s">
        <v>212</v>
      </c>
      <c r="H524" s="133">
        <v>357.07799999999997</v>
      </c>
      <c r="I524" s="184"/>
      <c r="J524" s="134">
        <f>ROUND(I524*H524,2)</f>
        <v>0</v>
      </c>
      <c r="K524" s="131" t="s">
        <v>164</v>
      </c>
      <c r="L524" s="29"/>
      <c r="M524" s="135" t="s">
        <v>1</v>
      </c>
      <c r="N524" s="136" t="s">
        <v>37</v>
      </c>
      <c r="O524" s="137">
        <v>0.36</v>
      </c>
      <c r="P524" s="137">
        <f>O524*H524</f>
        <v>128.54808</v>
      </c>
      <c r="Q524" s="137">
        <v>4.3800000000000002E-3</v>
      </c>
      <c r="R524" s="137">
        <f>Q524*H524</f>
        <v>1.5640016399999999</v>
      </c>
      <c r="S524" s="137">
        <v>0</v>
      </c>
      <c r="T524" s="138">
        <f>S524*H524</f>
        <v>0</v>
      </c>
      <c r="AR524" s="139" t="s">
        <v>165</v>
      </c>
      <c r="AT524" s="139" t="s">
        <v>160</v>
      </c>
      <c r="AU524" s="139" t="s">
        <v>82</v>
      </c>
      <c r="AY524" s="17" t="s">
        <v>158</v>
      </c>
      <c r="BE524" s="140">
        <f>IF(N524="základní",J524,0)</f>
        <v>0</v>
      </c>
      <c r="BF524" s="140">
        <f>IF(N524="snížená",J524,0)</f>
        <v>0</v>
      </c>
      <c r="BG524" s="140">
        <f>IF(N524="zákl. přenesená",J524,0)</f>
        <v>0</v>
      </c>
      <c r="BH524" s="140">
        <f>IF(N524="sníž. přenesená",J524,0)</f>
        <v>0</v>
      </c>
      <c r="BI524" s="140">
        <f>IF(N524="nulová",J524,0)</f>
        <v>0</v>
      </c>
      <c r="BJ524" s="17" t="s">
        <v>80</v>
      </c>
      <c r="BK524" s="140">
        <f>ROUND(I524*H524,2)</f>
        <v>0</v>
      </c>
      <c r="BL524" s="17" t="s">
        <v>165</v>
      </c>
      <c r="BM524" s="139" t="s">
        <v>652</v>
      </c>
    </row>
    <row r="525" spans="2:65" s="12" customFormat="1">
      <c r="B525" s="141"/>
      <c r="D525" s="142" t="s">
        <v>167</v>
      </c>
      <c r="E525" s="143" t="s">
        <v>1</v>
      </c>
      <c r="F525" s="144" t="s">
        <v>602</v>
      </c>
      <c r="H525" s="143" t="s">
        <v>1</v>
      </c>
      <c r="L525" s="141"/>
      <c r="M525" s="145"/>
      <c r="T525" s="146"/>
      <c r="AT525" s="143" t="s">
        <v>167</v>
      </c>
      <c r="AU525" s="143" t="s">
        <v>82</v>
      </c>
      <c r="AV525" s="12" t="s">
        <v>80</v>
      </c>
      <c r="AW525" s="12" t="s">
        <v>28</v>
      </c>
      <c r="AX525" s="12" t="s">
        <v>72</v>
      </c>
      <c r="AY525" s="143" t="s">
        <v>158</v>
      </c>
    </row>
    <row r="526" spans="2:65" s="13" customFormat="1">
      <c r="B526" s="147"/>
      <c r="D526" s="142" t="s">
        <v>167</v>
      </c>
      <c r="E526" s="148" t="s">
        <v>1</v>
      </c>
      <c r="F526" s="149" t="s">
        <v>603</v>
      </c>
      <c r="H526" s="150">
        <v>58.101999999999997</v>
      </c>
      <c r="L526" s="147"/>
      <c r="M526" s="151"/>
      <c r="T526" s="152"/>
      <c r="AT526" s="148" t="s">
        <v>167</v>
      </c>
      <c r="AU526" s="148" t="s">
        <v>82</v>
      </c>
      <c r="AV526" s="13" t="s">
        <v>82</v>
      </c>
      <c r="AW526" s="13" t="s">
        <v>28</v>
      </c>
      <c r="AX526" s="13" t="s">
        <v>72</v>
      </c>
      <c r="AY526" s="148" t="s">
        <v>158</v>
      </c>
    </row>
    <row r="527" spans="2:65" s="13" customFormat="1">
      <c r="B527" s="147"/>
      <c r="D527" s="142" t="s">
        <v>167</v>
      </c>
      <c r="E527" s="148" t="s">
        <v>1</v>
      </c>
      <c r="F527" s="149" t="s">
        <v>604</v>
      </c>
      <c r="H527" s="150">
        <v>121.78400000000001</v>
      </c>
      <c r="L527" s="147"/>
      <c r="M527" s="151"/>
      <c r="T527" s="152"/>
      <c r="AT527" s="148" t="s">
        <v>167</v>
      </c>
      <c r="AU527" s="148" t="s">
        <v>82</v>
      </c>
      <c r="AV527" s="13" t="s">
        <v>82</v>
      </c>
      <c r="AW527" s="13" t="s">
        <v>28</v>
      </c>
      <c r="AX527" s="13" t="s">
        <v>72</v>
      </c>
      <c r="AY527" s="148" t="s">
        <v>158</v>
      </c>
    </row>
    <row r="528" spans="2:65" s="13" customFormat="1">
      <c r="B528" s="147"/>
      <c r="D528" s="142" t="s">
        <v>167</v>
      </c>
      <c r="E528" s="148" t="s">
        <v>1</v>
      </c>
      <c r="F528" s="149" t="s">
        <v>605</v>
      </c>
      <c r="H528" s="150">
        <v>-14.183999999999999</v>
      </c>
      <c r="L528" s="147"/>
      <c r="M528" s="151"/>
      <c r="T528" s="152"/>
      <c r="AT528" s="148" t="s">
        <v>167</v>
      </c>
      <c r="AU528" s="148" t="s">
        <v>82</v>
      </c>
      <c r="AV528" s="13" t="s">
        <v>82</v>
      </c>
      <c r="AW528" s="13" t="s">
        <v>28</v>
      </c>
      <c r="AX528" s="13" t="s">
        <v>72</v>
      </c>
      <c r="AY528" s="148" t="s">
        <v>158</v>
      </c>
    </row>
    <row r="529" spans="2:51" s="13" customFormat="1">
      <c r="B529" s="147"/>
      <c r="D529" s="142" t="s">
        <v>167</v>
      </c>
      <c r="E529" s="148" t="s">
        <v>1</v>
      </c>
      <c r="F529" s="149" t="s">
        <v>606</v>
      </c>
      <c r="H529" s="150">
        <v>5.36</v>
      </c>
      <c r="L529" s="147"/>
      <c r="M529" s="151"/>
      <c r="T529" s="152"/>
      <c r="AT529" s="148" t="s">
        <v>167</v>
      </c>
      <c r="AU529" s="148" t="s">
        <v>82</v>
      </c>
      <c r="AV529" s="13" t="s">
        <v>82</v>
      </c>
      <c r="AW529" s="13" t="s">
        <v>28</v>
      </c>
      <c r="AX529" s="13" t="s">
        <v>72</v>
      </c>
      <c r="AY529" s="148" t="s">
        <v>158</v>
      </c>
    </row>
    <row r="530" spans="2:51" s="13" customFormat="1">
      <c r="B530" s="147"/>
      <c r="D530" s="142" t="s">
        <v>167</v>
      </c>
      <c r="E530" s="148" t="s">
        <v>1</v>
      </c>
      <c r="F530" s="149" t="s">
        <v>607</v>
      </c>
      <c r="H530" s="150">
        <v>31.684000000000001</v>
      </c>
      <c r="L530" s="147"/>
      <c r="M530" s="151"/>
      <c r="T530" s="152"/>
      <c r="AT530" s="148" t="s">
        <v>167</v>
      </c>
      <c r="AU530" s="148" t="s">
        <v>82</v>
      </c>
      <c r="AV530" s="13" t="s">
        <v>82</v>
      </c>
      <c r="AW530" s="13" t="s">
        <v>28</v>
      </c>
      <c r="AX530" s="13" t="s">
        <v>72</v>
      </c>
      <c r="AY530" s="148" t="s">
        <v>158</v>
      </c>
    </row>
    <row r="531" spans="2:51" s="13" customFormat="1">
      <c r="B531" s="147"/>
      <c r="D531" s="142" t="s">
        <v>167</v>
      </c>
      <c r="E531" s="148" t="s">
        <v>1</v>
      </c>
      <c r="F531" s="149" t="s">
        <v>608</v>
      </c>
      <c r="H531" s="150">
        <v>14.303000000000001</v>
      </c>
      <c r="L531" s="147"/>
      <c r="M531" s="151"/>
      <c r="T531" s="152"/>
      <c r="AT531" s="148" t="s">
        <v>167</v>
      </c>
      <c r="AU531" s="148" t="s">
        <v>82</v>
      </c>
      <c r="AV531" s="13" t="s">
        <v>82</v>
      </c>
      <c r="AW531" s="13" t="s">
        <v>28</v>
      </c>
      <c r="AX531" s="13" t="s">
        <v>72</v>
      </c>
      <c r="AY531" s="148" t="s">
        <v>158</v>
      </c>
    </row>
    <row r="532" spans="2:51" s="13" customFormat="1">
      <c r="B532" s="147"/>
      <c r="D532" s="142" t="s">
        <v>167</v>
      </c>
      <c r="E532" s="148" t="s">
        <v>1</v>
      </c>
      <c r="F532" s="149" t="s">
        <v>609</v>
      </c>
      <c r="H532" s="150">
        <v>22.254999999999999</v>
      </c>
      <c r="L532" s="147"/>
      <c r="M532" s="151"/>
      <c r="T532" s="152"/>
      <c r="AT532" s="148" t="s">
        <v>167</v>
      </c>
      <c r="AU532" s="148" t="s">
        <v>82</v>
      </c>
      <c r="AV532" s="13" t="s">
        <v>82</v>
      </c>
      <c r="AW532" s="13" t="s">
        <v>28</v>
      </c>
      <c r="AX532" s="13" t="s">
        <v>72</v>
      </c>
      <c r="AY532" s="148" t="s">
        <v>158</v>
      </c>
    </row>
    <row r="533" spans="2:51" s="13" customFormat="1">
      <c r="B533" s="147"/>
      <c r="D533" s="142" t="s">
        <v>167</v>
      </c>
      <c r="E533" s="148" t="s">
        <v>1</v>
      </c>
      <c r="F533" s="149" t="s">
        <v>610</v>
      </c>
      <c r="H533" s="150">
        <v>11.68</v>
      </c>
      <c r="L533" s="147"/>
      <c r="M533" s="151"/>
      <c r="T533" s="152"/>
      <c r="AT533" s="148" t="s">
        <v>167</v>
      </c>
      <c r="AU533" s="148" t="s">
        <v>82</v>
      </c>
      <c r="AV533" s="13" t="s">
        <v>82</v>
      </c>
      <c r="AW533" s="13" t="s">
        <v>28</v>
      </c>
      <c r="AX533" s="13" t="s">
        <v>72</v>
      </c>
      <c r="AY533" s="148" t="s">
        <v>158</v>
      </c>
    </row>
    <row r="534" spans="2:51" s="13" customFormat="1">
      <c r="B534" s="147"/>
      <c r="D534" s="142" t="s">
        <v>167</v>
      </c>
      <c r="E534" s="148" t="s">
        <v>1</v>
      </c>
      <c r="F534" s="149" t="s">
        <v>611</v>
      </c>
      <c r="H534" s="150">
        <v>8.4090000000000007</v>
      </c>
      <c r="L534" s="147"/>
      <c r="M534" s="151"/>
      <c r="T534" s="152"/>
      <c r="AT534" s="148" t="s">
        <v>167</v>
      </c>
      <c r="AU534" s="148" t="s">
        <v>82</v>
      </c>
      <c r="AV534" s="13" t="s">
        <v>82</v>
      </c>
      <c r="AW534" s="13" t="s">
        <v>28</v>
      </c>
      <c r="AX534" s="13" t="s">
        <v>72</v>
      </c>
      <c r="AY534" s="148" t="s">
        <v>158</v>
      </c>
    </row>
    <row r="535" spans="2:51" s="13" customFormat="1">
      <c r="B535" s="147"/>
      <c r="D535" s="142" t="s">
        <v>167</v>
      </c>
      <c r="E535" s="148" t="s">
        <v>1</v>
      </c>
      <c r="F535" s="149" t="s">
        <v>612</v>
      </c>
      <c r="H535" s="150">
        <v>2.9740000000000002</v>
      </c>
      <c r="L535" s="147"/>
      <c r="M535" s="151"/>
      <c r="T535" s="152"/>
      <c r="AT535" s="148" t="s">
        <v>167</v>
      </c>
      <c r="AU535" s="148" t="s">
        <v>82</v>
      </c>
      <c r="AV535" s="13" t="s">
        <v>82</v>
      </c>
      <c r="AW535" s="13" t="s">
        <v>28</v>
      </c>
      <c r="AX535" s="13" t="s">
        <v>72</v>
      </c>
      <c r="AY535" s="148" t="s">
        <v>158</v>
      </c>
    </row>
    <row r="536" spans="2:51" s="15" customFormat="1">
      <c r="B536" s="168"/>
      <c r="D536" s="142" t="s">
        <v>167</v>
      </c>
      <c r="E536" s="169" t="s">
        <v>1</v>
      </c>
      <c r="F536" s="170" t="s">
        <v>331</v>
      </c>
      <c r="H536" s="171">
        <v>262.36700000000002</v>
      </c>
      <c r="L536" s="168"/>
      <c r="M536" s="172"/>
      <c r="T536" s="173"/>
      <c r="AT536" s="169" t="s">
        <v>167</v>
      </c>
      <c r="AU536" s="169" t="s">
        <v>82</v>
      </c>
      <c r="AV536" s="15" t="s">
        <v>178</v>
      </c>
      <c r="AW536" s="15" t="s">
        <v>28</v>
      </c>
      <c r="AX536" s="15" t="s">
        <v>72</v>
      </c>
      <c r="AY536" s="169" t="s">
        <v>158</v>
      </c>
    </row>
    <row r="537" spans="2:51" s="12" customFormat="1">
      <c r="B537" s="141"/>
      <c r="D537" s="142" t="s">
        <v>167</v>
      </c>
      <c r="E537" s="143" t="s">
        <v>1</v>
      </c>
      <c r="F537" s="144" t="s">
        <v>613</v>
      </c>
      <c r="H537" s="143" t="s">
        <v>1</v>
      </c>
      <c r="L537" s="141"/>
      <c r="M537" s="145"/>
      <c r="T537" s="146"/>
      <c r="AT537" s="143" t="s">
        <v>167</v>
      </c>
      <c r="AU537" s="143" t="s">
        <v>82</v>
      </c>
      <c r="AV537" s="12" t="s">
        <v>80</v>
      </c>
      <c r="AW537" s="12" t="s">
        <v>28</v>
      </c>
      <c r="AX537" s="12" t="s">
        <v>72</v>
      </c>
      <c r="AY537" s="143" t="s">
        <v>158</v>
      </c>
    </row>
    <row r="538" spans="2:51" s="13" customFormat="1">
      <c r="B538" s="147"/>
      <c r="D538" s="142" t="s">
        <v>167</v>
      </c>
      <c r="E538" s="148" t="s">
        <v>1</v>
      </c>
      <c r="F538" s="149" t="s">
        <v>614</v>
      </c>
      <c r="H538" s="150">
        <v>11.66</v>
      </c>
      <c r="L538" s="147"/>
      <c r="M538" s="151"/>
      <c r="T538" s="152"/>
      <c r="AT538" s="148" t="s">
        <v>167</v>
      </c>
      <c r="AU538" s="148" t="s">
        <v>82</v>
      </c>
      <c r="AV538" s="13" t="s">
        <v>82</v>
      </c>
      <c r="AW538" s="13" t="s">
        <v>28</v>
      </c>
      <c r="AX538" s="13" t="s">
        <v>72</v>
      </c>
      <c r="AY538" s="148" t="s">
        <v>158</v>
      </c>
    </row>
    <row r="539" spans="2:51" s="13" customFormat="1">
      <c r="B539" s="147"/>
      <c r="D539" s="142" t="s">
        <v>167</v>
      </c>
      <c r="E539" s="148" t="s">
        <v>1</v>
      </c>
      <c r="F539" s="149" t="s">
        <v>615</v>
      </c>
      <c r="H539" s="150">
        <v>19.154</v>
      </c>
      <c r="L539" s="147"/>
      <c r="M539" s="151"/>
      <c r="T539" s="152"/>
      <c r="AT539" s="148" t="s">
        <v>167</v>
      </c>
      <c r="AU539" s="148" t="s">
        <v>82</v>
      </c>
      <c r="AV539" s="13" t="s">
        <v>82</v>
      </c>
      <c r="AW539" s="13" t="s">
        <v>28</v>
      </c>
      <c r="AX539" s="13" t="s">
        <v>72</v>
      </c>
      <c r="AY539" s="148" t="s">
        <v>158</v>
      </c>
    </row>
    <row r="540" spans="2:51" s="13" customFormat="1">
      <c r="B540" s="147"/>
      <c r="D540" s="142" t="s">
        <v>167</v>
      </c>
      <c r="E540" s="148" t="s">
        <v>1</v>
      </c>
      <c r="F540" s="149" t="s">
        <v>616</v>
      </c>
      <c r="H540" s="150">
        <v>10.785</v>
      </c>
      <c r="L540" s="147"/>
      <c r="M540" s="151"/>
      <c r="T540" s="152"/>
      <c r="AT540" s="148" t="s">
        <v>167</v>
      </c>
      <c r="AU540" s="148" t="s">
        <v>82</v>
      </c>
      <c r="AV540" s="13" t="s">
        <v>82</v>
      </c>
      <c r="AW540" s="13" t="s">
        <v>28</v>
      </c>
      <c r="AX540" s="13" t="s">
        <v>72</v>
      </c>
      <c r="AY540" s="148" t="s">
        <v>158</v>
      </c>
    </row>
    <row r="541" spans="2:51" s="13" customFormat="1">
      <c r="B541" s="147"/>
      <c r="D541" s="142" t="s">
        <v>167</v>
      </c>
      <c r="E541" s="148" t="s">
        <v>1</v>
      </c>
      <c r="F541" s="149" t="s">
        <v>617</v>
      </c>
      <c r="H541" s="150">
        <v>61.386000000000003</v>
      </c>
      <c r="L541" s="147"/>
      <c r="M541" s="151"/>
      <c r="T541" s="152"/>
      <c r="AT541" s="148" t="s">
        <v>167</v>
      </c>
      <c r="AU541" s="148" t="s">
        <v>82</v>
      </c>
      <c r="AV541" s="13" t="s">
        <v>82</v>
      </c>
      <c r="AW541" s="13" t="s">
        <v>28</v>
      </c>
      <c r="AX541" s="13" t="s">
        <v>72</v>
      </c>
      <c r="AY541" s="148" t="s">
        <v>158</v>
      </c>
    </row>
    <row r="542" spans="2:51" s="13" customFormat="1">
      <c r="B542" s="147"/>
      <c r="D542" s="142" t="s">
        <v>167</v>
      </c>
      <c r="E542" s="148" t="s">
        <v>1</v>
      </c>
      <c r="F542" s="149" t="s">
        <v>618</v>
      </c>
      <c r="H542" s="150">
        <v>-8.2739999999999991</v>
      </c>
      <c r="L542" s="147"/>
      <c r="M542" s="151"/>
      <c r="T542" s="152"/>
      <c r="AT542" s="148" t="s">
        <v>167</v>
      </c>
      <c r="AU542" s="148" t="s">
        <v>82</v>
      </c>
      <c r="AV542" s="13" t="s">
        <v>82</v>
      </c>
      <c r="AW542" s="13" t="s">
        <v>28</v>
      </c>
      <c r="AX542" s="13" t="s">
        <v>72</v>
      </c>
      <c r="AY542" s="148" t="s">
        <v>158</v>
      </c>
    </row>
    <row r="543" spans="2:51" s="15" customFormat="1">
      <c r="B543" s="168"/>
      <c r="D543" s="142" t="s">
        <v>167</v>
      </c>
      <c r="E543" s="169" t="s">
        <v>1</v>
      </c>
      <c r="F543" s="170" t="s">
        <v>331</v>
      </c>
      <c r="H543" s="171">
        <v>94.710999999999999</v>
      </c>
      <c r="L543" s="168"/>
      <c r="M543" s="172"/>
      <c r="T543" s="173"/>
      <c r="AT543" s="169" t="s">
        <v>167</v>
      </c>
      <c r="AU543" s="169" t="s">
        <v>82</v>
      </c>
      <c r="AV543" s="15" t="s">
        <v>178</v>
      </c>
      <c r="AW543" s="15" t="s">
        <v>28</v>
      </c>
      <c r="AX543" s="15" t="s">
        <v>72</v>
      </c>
      <c r="AY543" s="169" t="s">
        <v>158</v>
      </c>
    </row>
    <row r="544" spans="2:51" s="14" customFormat="1">
      <c r="B544" s="153"/>
      <c r="D544" s="142" t="s">
        <v>167</v>
      </c>
      <c r="E544" s="154" t="s">
        <v>1</v>
      </c>
      <c r="F544" s="155" t="s">
        <v>200</v>
      </c>
      <c r="H544" s="156">
        <v>357.07799999999997</v>
      </c>
      <c r="L544" s="153"/>
      <c r="M544" s="157"/>
      <c r="T544" s="158"/>
      <c r="AT544" s="154" t="s">
        <v>167</v>
      </c>
      <c r="AU544" s="154" t="s">
        <v>82</v>
      </c>
      <c r="AV544" s="14" t="s">
        <v>165</v>
      </c>
      <c r="AW544" s="14" t="s">
        <v>28</v>
      </c>
      <c r="AX544" s="14" t="s">
        <v>80</v>
      </c>
      <c r="AY544" s="154" t="s">
        <v>158</v>
      </c>
    </row>
    <row r="545" spans="2:65" s="1" customFormat="1" ht="24.2" customHeight="1">
      <c r="B545" s="128"/>
      <c r="C545" s="129" t="s">
        <v>653</v>
      </c>
      <c r="D545" s="129" t="s">
        <v>160</v>
      </c>
      <c r="E545" s="130" t="s">
        <v>654</v>
      </c>
      <c r="F545" s="131" t="s">
        <v>655</v>
      </c>
      <c r="G545" s="132" t="s">
        <v>212</v>
      </c>
      <c r="H545" s="133">
        <v>245.52799999999999</v>
      </c>
      <c r="I545" s="184"/>
      <c r="J545" s="134">
        <f>ROUND(I545*H545,2)</f>
        <v>0</v>
      </c>
      <c r="K545" s="131" t="s">
        <v>164</v>
      </c>
      <c r="L545" s="29"/>
      <c r="M545" s="135" t="s">
        <v>1</v>
      </c>
      <c r="N545" s="136" t="s">
        <v>37</v>
      </c>
      <c r="O545" s="137">
        <v>0.27200000000000002</v>
      </c>
      <c r="P545" s="137">
        <f>O545*H545</f>
        <v>66.783616000000009</v>
      </c>
      <c r="Q545" s="137">
        <v>3.0000000000000001E-3</v>
      </c>
      <c r="R545" s="137">
        <f>Q545*H545</f>
        <v>0.73658400000000002</v>
      </c>
      <c r="S545" s="137">
        <v>0</v>
      </c>
      <c r="T545" s="138">
        <f>S545*H545</f>
        <v>0</v>
      </c>
      <c r="AR545" s="139" t="s">
        <v>165</v>
      </c>
      <c r="AT545" s="139" t="s">
        <v>160</v>
      </c>
      <c r="AU545" s="139" t="s">
        <v>82</v>
      </c>
      <c r="AY545" s="17" t="s">
        <v>158</v>
      </c>
      <c r="BE545" s="140">
        <f>IF(N545="základní",J545,0)</f>
        <v>0</v>
      </c>
      <c r="BF545" s="140">
        <f>IF(N545="snížená",J545,0)</f>
        <v>0</v>
      </c>
      <c r="BG545" s="140">
        <f>IF(N545="zákl. přenesená",J545,0)</f>
        <v>0</v>
      </c>
      <c r="BH545" s="140">
        <f>IF(N545="sníž. přenesená",J545,0)</f>
        <v>0</v>
      </c>
      <c r="BI545" s="140">
        <f>IF(N545="nulová",J545,0)</f>
        <v>0</v>
      </c>
      <c r="BJ545" s="17" t="s">
        <v>80</v>
      </c>
      <c r="BK545" s="140">
        <f>ROUND(I545*H545,2)</f>
        <v>0</v>
      </c>
      <c r="BL545" s="17" t="s">
        <v>165</v>
      </c>
      <c r="BM545" s="139" t="s">
        <v>656</v>
      </c>
    </row>
    <row r="546" spans="2:65" s="12" customFormat="1">
      <c r="B546" s="141"/>
      <c r="D546" s="142" t="s">
        <v>167</v>
      </c>
      <c r="E546" s="143" t="s">
        <v>1</v>
      </c>
      <c r="F546" s="144" t="s">
        <v>602</v>
      </c>
      <c r="H546" s="143" t="s">
        <v>1</v>
      </c>
      <c r="L546" s="141"/>
      <c r="M546" s="145"/>
      <c r="T546" s="146"/>
      <c r="AT546" s="143" t="s">
        <v>167</v>
      </c>
      <c r="AU546" s="143" t="s">
        <v>82</v>
      </c>
      <c r="AV546" s="12" t="s">
        <v>80</v>
      </c>
      <c r="AW546" s="12" t="s">
        <v>28</v>
      </c>
      <c r="AX546" s="12" t="s">
        <v>72</v>
      </c>
      <c r="AY546" s="143" t="s">
        <v>158</v>
      </c>
    </row>
    <row r="547" spans="2:65" s="13" customFormat="1">
      <c r="B547" s="147"/>
      <c r="D547" s="142" t="s">
        <v>167</v>
      </c>
      <c r="E547" s="148" t="s">
        <v>1</v>
      </c>
      <c r="F547" s="149" t="s">
        <v>603</v>
      </c>
      <c r="H547" s="150">
        <v>58.101999999999997</v>
      </c>
      <c r="L547" s="147"/>
      <c r="M547" s="151"/>
      <c r="T547" s="152"/>
      <c r="AT547" s="148" t="s">
        <v>167</v>
      </c>
      <c r="AU547" s="148" t="s">
        <v>82</v>
      </c>
      <c r="AV547" s="13" t="s">
        <v>82</v>
      </c>
      <c r="AW547" s="13" t="s">
        <v>28</v>
      </c>
      <c r="AX547" s="13" t="s">
        <v>72</v>
      </c>
      <c r="AY547" s="148" t="s">
        <v>158</v>
      </c>
    </row>
    <row r="548" spans="2:65" s="13" customFormat="1">
      <c r="B548" s="147"/>
      <c r="D548" s="142" t="s">
        <v>167</v>
      </c>
      <c r="E548" s="148" t="s">
        <v>1</v>
      </c>
      <c r="F548" s="149" t="s">
        <v>604</v>
      </c>
      <c r="H548" s="150">
        <v>121.78400000000001</v>
      </c>
      <c r="L548" s="147"/>
      <c r="M548" s="151"/>
      <c r="T548" s="152"/>
      <c r="AT548" s="148" t="s">
        <v>167</v>
      </c>
      <c r="AU548" s="148" t="s">
        <v>82</v>
      </c>
      <c r="AV548" s="13" t="s">
        <v>82</v>
      </c>
      <c r="AW548" s="13" t="s">
        <v>28</v>
      </c>
      <c r="AX548" s="13" t="s">
        <v>72</v>
      </c>
      <c r="AY548" s="148" t="s">
        <v>158</v>
      </c>
    </row>
    <row r="549" spans="2:65" s="13" customFormat="1">
      <c r="B549" s="147"/>
      <c r="D549" s="142" t="s">
        <v>167</v>
      </c>
      <c r="E549" s="148" t="s">
        <v>1</v>
      </c>
      <c r="F549" s="149" t="s">
        <v>605</v>
      </c>
      <c r="H549" s="150">
        <v>-14.183999999999999</v>
      </c>
      <c r="L549" s="147"/>
      <c r="M549" s="151"/>
      <c r="T549" s="152"/>
      <c r="AT549" s="148" t="s">
        <v>167</v>
      </c>
      <c r="AU549" s="148" t="s">
        <v>82</v>
      </c>
      <c r="AV549" s="13" t="s">
        <v>82</v>
      </c>
      <c r="AW549" s="13" t="s">
        <v>28</v>
      </c>
      <c r="AX549" s="13" t="s">
        <v>72</v>
      </c>
      <c r="AY549" s="148" t="s">
        <v>158</v>
      </c>
    </row>
    <row r="550" spans="2:65" s="13" customFormat="1">
      <c r="B550" s="147"/>
      <c r="D550" s="142" t="s">
        <v>167</v>
      </c>
      <c r="E550" s="148" t="s">
        <v>1</v>
      </c>
      <c r="F550" s="149" t="s">
        <v>606</v>
      </c>
      <c r="H550" s="150">
        <v>5.36</v>
      </c>
      <c r="L550" s="147"/>
      <c r="M550" s="151"/>
      <c r="T550" s="152"/>
      <c r="AT550" s="148" t="s">
        <v>167</v>
      </c>
      <c r="AU550" s="148" t="s">
        <v>82</v>
      </c>
      <c r="AV550" s="13" t="s">
        <v>82</v>
      </c>
      <c r="AW550" s="13" t="s">
        <v>28</v>
      </c>
      <c r="AX550" s="13" t="s">
        <v>72</v>
      </c>
      <c r="AY550" s="148" t="s">
        <v>158</v>
      </c>
    </row>
    <row r="551" spans="2:65" s="13" customFormat="1">
      <c r="B551" s="147"/>
      <c r="D551" s="142" t="s">
        <v>167</v>
      </c>
      <c r="E551" s="148" t="s">
        <v>1</v>
      </c>
      <c r="F551" s="149" t="s">
        <v>607</v>
      </c>
      <c r="H551" s="150">
        <v>31.684000000000001</v>
      </c>
      <c r="L551" s="147"/>
      <c r="M551" s="151"/>
      <c r="T551" s="152"/>
      <c r="AT551" s="148" t="s">
        <v>167</v>
      </c>
      <c r="AU551" s="148" t="s">
        <v>82</v>
      </c>
      <c r="AV551" s="13" t="s">
        <v>82</v>
      </c>
      <c r="AW551" s="13" t="s">
        <v>28</v>
      </c>
      <c r="AX551" s="13" t="s">
        <v>72</v>
      </c>
      <c r="AY551" s="148" t="s">
        <v>158</v>
      </c>
    </row>
    <row r="552" spans="2:65" s="13" customFormat="1">
      <c r="B552" s="147"/>
      <c r="D552" s="142" t="s">
        <v>167</v>
      </c>
      <c r="E552" s="148" t="s">
        <v>1</v>
      </c>
      <c r="F552" s="149" t="s">
        <v>608</v>
      </c>
      <c r="H552" s="150">
        <v>14.303000000000001</v>
      </c>
      <c r="L552" s="147"/>
      <c r="M552" s="151"/>
      <c r="T552" s="152"/>
      <c r="AT552" s="148" t="s">
        <v>167</v>
      </c>
      <c r="AU552" s="148" t="s">
        <v>82</v>
      </c>
      <c r="AV552" s="13" t="s">
        <v>82</v>
      </c>
      <c r="AW552" s="13" t="s">
        <v>28</v>
      </c>
      <c r="AX552" s="13" t="s">
        <v>72</v>
      </c>
      <c r="AY552" s="148" t="s">
        <v>158</v>
      </c>
    </row>
    <row r="553" spans="2:65" s="13" customFormat="1">
      <c r="B553" s="147"/>
      <c r="D553" s="142" t="s">
        <v>167</v>
      </c>
      <c r="E553" s="148" t="s">
        <v>1</v>
      </c>
      <c r="F553" s="149" t="s">
        <v>609</v>
      </c>
      <c r="H553" s="150">
        <v>22.254999999999999</v>
      </c>
      <c r="L553" s="147"/>
      <c r="M553" s="151"/>
      <c r="T553" s="152"/>
      <c r="AT553" s="148" t="s">
        <v>167</v>
      </c>
      <c r="AU553" s="148" t="s">
        <v>82</v>
      </c>
      <c r="AV553" s="13" t="s">
        <v>82</v>
      </c>
      <c r="AW553" s="13" t="s">
        <v>28</v>
      </c>
      <c r="AX553" s="13" t="s">
        <v>72</v>
      </c>
      <c r="AY553" s="148" t="s">
        <v>158</v>
      </c>
    </row>
    <row r="554" spans="2:65" s="13" customFormat="1">
      <c r="B554" s="147"/>
      <c r="D554" s="142" t="s">
        <v>167</v>
      </c>
      <c r="E554" s="148" t="s">
        <v>1</v>
      </c>
      <c r="F554" s="149" t="s">
        <v>610</v>
      </c>
      <c r="H554" s="150">
        <v>11.68</v>
      </c>
      <c r="L554" s="147"/>
      <c r="M554" s="151"/>
      <c r="T554" s="152"/>
      <c r="AT554" s="148" t="s">
        <v>167</v>
      </c>
      <c r="AU554" s="148" t="s">
        <v>82</v>
      </c>
      <c r="AV554" s="13" t="s">
        <v>82</v>
      </c>
      <c r="AW554" s="13" t="s">
        <v>28</v>
      </c>
      <c r="AX554" s="13" t="s">
        <v>72</v>
      </c>
      <c r="AY554" s="148" t="s">
        <v>158</v>
      </c>
    </row>
    <row r="555" spans="2:65" s="13" customFormat="1">
      <c r="B555" s="147"/>
      <c r="D555" s="142" t="s">
        <v>167</v>
      </c>
      <c r="E555" s="148" t="s">
        <v>1</v>
      </c>
      <c r="F555" s="149" t="s">
        <v>611</v>
      </c>
      <c r="H555" s="150">
        <v>8.4090000000000007</v>
      </c>
      <c r="L555" s="147"/>
      <c r="M555" s="151"/>
      <c r="T555" s="152"/>
      <c r="AT555" s="148" t="s">
        <v>167</v>
      </c>
      <c r="AU555" s="148" t="s">
        <v>82</v>
      </c>
      <c r="AV555" s="13" t="s">
        <v>82</v>
      </c>
      <c r="AW555" s="13" t="s">
        <v>28</v>
      </c>
      <c r="AX555" s="13" t="s">
        <v>72</v>
      </c>
      <c r="AY555" s="148" t="s">
        <v>158</v>
      </c>
    </row>
    <row r="556" spans="2:65" s="13" customFormat="1">
      <c r="B556" s="147"/>
      <c r="D556" s="142" t="s">
        <v>167</v>
      </c>
      <c r="E556" s="148" t="s">
        <v>1</v>
      </c>
      <c r="F556" s="149" t="s">
        <v>612</v>
      </c>
      <c r="H556" s="150">
        <v>2.9740000000000002</v>
      </c>
      <c r="L556" s="147"/>
      <c r="M556" s="151"/>
      <c r="T556" s="152"/>
      <c r="AT556" s="148" t="s">
        <v>167</v>
      </c>
      <c r="AU556" s="148" t="s">
        <v>82</v>
      </c>
      <c r="AV556" s="13" t="s">
        <v>82</v>
      </c>
      <c r="AW556" s="13" t="s">
        <v>28</v>
      </c>
      <c r="AX556" s="13" t="s">
        <v>72</v>
      </c>
      <c r="AY556" s="148" t="s">
        <v>158</v>
      </c>
    </row>
    <row r="557" spans="2:65" s="15" customFormat="1">
      <c r="B557" s="168"/>
      <c r="D557" s="142" t="s">
        <v>167</v>
      </c>
      <c r="E557" s="169" t="s">
        <v>1</v>
      </c>
      <c r="F557" s="170" t="s">
        <v>331</v>
      </c>
      <c r="H557" s="171">
        <v>262.36700000000002</v>
      </c>
      <c r="L557" s="168"/>
      <c r="M557" s="172"/>
      <c r="T557" s="173"/>
      <c r="AT557" s="169" t="s">
        <v>167</v>
      </c>
      <c r="AU557" s="169" t="s">
        <v>82</v>
      </c>
      <c r="AV557" s="15" t="s">
        <v>178</v>
      </c>
      <c r="AW557" s="15" t="s">
        <v>28</v>
      </c>
      <c r="AX557" s="15" t="s">
        <v>72</v>
      </c>
      <c r="AY557" s="169" t="s">
        <v>158</v>
      </c>
    </row>
    <row r="558" spans="2:65" s="12" customFormat="1">
      <c r="B558" s="141"/>
      <c r="D558" s="142" t="s">
        <v>167</v>
      </c>
      <c r="E558" s="143" t="s">
        <v>1</v>
      </c>
      <c r="F558" s="144" t="s">
        <v>598</v>
      </c>
      <c r="H558" s="143" t="s">
        <v>1</v>
      </c>
      <c r="L558" s="141"/>
      <c r="M558" s="145"/>
      <c r="T558" s="146"/>
      <c r="AT558" s="143" t="s">
        <v>167</v>
      </c>
      <c r="AU558" s="143" t="s">
        <v>82</v>
      </c>
      <c r="AV558" s="12" t="s">
        <v>80</v>
      </c>
      <c r="AW558" s="12" t="s">
        <v>28</v>
      </c>
      <c r="AX558" s="12" t="s">
        <v>72</v>
      </c>
      <c r="AY558" s="143" t="s">
        <v>158</v>
      </c>
    </row>
    <row r="559" spans="2:65" s="13" customFormat="1">
      <c r="B559" s="147"/>
      <c r="D559" s="142" t="s">
        <v>167</v>
      </c>
      <c r="E559" s="148" t="s">
        <v>1</v>
      </c>
      <c r="F559" s="149" t="s">
        <v>657</v>
      </c>
      <c r="H559" s="150">
        <v>-2.31</v>
      </c>
      <c r="L559" s="147"/>
      <c r="M559" s="151"/>
      <c r="T559" s="152"/>
      <c r="AT559" s="148" t="s">
        <v>167</v>
      </c>
      <c r="AU559" s="148" t="s">
        <v>82</v>
      </c>
      <c r="AV559" s="13" t="s">
        <v>82</v>
      </c>
      <c r="AW559" s="13" t="s">
        <v>28</v>
      </c>
      <c r="AX559" s="13" t="s">
        <v>72</v>
      </c>
      <c r="AY559" s="148" t="s">
        <v>158</v>
      </c>
    </row>
    <row r="560" spans="2:65" s="13" customFormat="1">
      <c r="B560" s="147"/>
      <c r="D560" s="142" t="s">
        <v>167</v>
      </c>
      <c r="E560" s="148" t="s">
        <v>1</v>
      </c>
      <c r="F560" s="149" t="s">
        <v>658</v>
      </c>
      <c r="H560" s="150">
        <v>-13.82</v>
      </c>
      <c r="L560" s="147"/>
      <c r="M560" s="151"/>
      <c r="T560" s="152"/>
      <c r="AT560" s="148" t="s">
        <v>167</v>
      </c>
      <c r="AU560" s="148" t="s">
        <v>82</v>
      </c>
      <c r="AV560" s="13" t="s">
        <v>82</v>
      </c>
      <c r="AW560" s="13" t="s">
        <v>28</v>
      </c>
      <c r="AX560" s="13" t="s">
        <v>72</v>
      </c>
      <c r="AY560" s="148" t="s">
        <v>158</v>
      </c>
    </row>
    <row r="561" spans="2:51" s="13" customFormat="1">
      <c r="B561" s="147"/>
      <c r="D561" s="142" t="s">
        <v>167</v>
      </c>
      <c r="E561" s="148" t="s">
        <v>1</v>
      </c>
      <c r="F561" s="149" t="s">
        <v>659</v>
      </c>
      <c r="H561" s="150">
        <v>-9.3000000000000007</v>
      </c>
      <c r="L561" s="147"/>
      <c r="M561" s="151"/>
      <c r="T561" s="152"/>
      <c r="AT561" s="148" t="s">
        <v>167</v>
      </c>
      <c r="AU561" s="148" t="s">
        <v>82</v>
      </c>
      <c r="AV561" s="13" t="s">
        <v>82</v>
      </c>
      <c r="AW561" s="13" t="s">
        <v>28</v>
      </c>
      <c r="AX561" s="13" t="s">
        <v>72</v>
      </c>
      <c r="AY561" s="148" t="s">
        <v>158</v>
      </c>
    </row>
    <row r="562" spans="2:51" s="13" customFormat="1">
      <c r="B562" s="147"/>
      <c r="D562" s="142" t="s">
        <v>167</v>
      </c>
      <c r="E562" s="148" t="s">
        <v>1</v>
      </c>
      <c r="F562" s="149" t="s">
        <v>660</v>
      </c>
      <c r="H562" s="150">
        <v>-14.94</v>
      </c>
      <c r="L562" s="147"/>
      <c r="M562" s="151"/>
      <c r="T562" s="152"/>
      <c r="AT562" s="148" t="s">
        <v>167</v>
      </c>
      <c r="AU562" s="148" t="s">
        <v>82</v>
      </c>
      <c r="AV562" s="13" t="s">
        <v>82</v>
      </c>
      <c r="AW562" s="13" t="s">
        <v>28</v>
      </c>
      <c r="AX562" s="13" t="s">
        <v>72</v>
      </c>
      <c r="AY562" s="148" t="s">
        <v>158</v>
      </c>
    </row>
    <row r="563" spans="2:51" s="13" customFormat="1">
      <c r="B563" s="147"/>
      <c r="D563" s="142" t="s">
        <v>167</v>
      </c>
      <c r="E563" s="148" t="s">
        <v>1</v>
      </c>
      <c r="F563" s="149" t="s">
        <v>661</v>
      </c>
      <c r="H563" s="150">
        <v>-7.44</v>
      </c>
      <c r="L563" s="147"/>
      <c r="M563" s="151"/>
      <c r="T563" s="152"/>
      <c r="AT563" s="148" t="s">
        <v>167</v>
      </c>
      <c r="AU563" s="148" t="s">
        <v>82</v>
      </c>
      <c r="AV563" s="13" t="s">
        <v>82</v>
      </c>
      <c r="AW563" s="13" t="s">
        <v>28</v>
      </c>
      <c r="AX563" s="13" t="s">
        <v>72</v>
      </c>
      <c r="AY563" s="148" t="s">
        <v>158</v>
      </c>
    </row>
    <row r="564" spans="2:51" s="13" customFormat="1">
      <c r="B564" s="147"/>
      <c r="D564" s="142" t="s">
        <v>167</v>
      </c>
      <c r="E564" s="148" t="s">
        <v>1</v>
      </c>
      <c r="F564" s="149" t="s">
        <v>662</v>
      </c>
      <c r="H564" s="150">
        <v>-7.54</v>
      </c>
      <c r="L564" s="147"/>
      <c r="M564" s="151"/>
      <c r="T564" s="152"/>
      <c r="AT564" s="148" t="s">
        <v>167</v>
      </c>
      <c r="AU564" s="148" t="s">
        <v>82</v>
      </c>
      <c r="AV564" s="13" t="s">
        <v>82</v>
      </c>
      <c r="AW564" s="13" t="s">
        <v>28</v>
      </c>
      <c r="AX564" s="13" t="s">
        <v>72</v>
      </c>
      <c r="AY564" s="148" t="s">
        <v>158</v>
      </c>
    </row>
    <row r="565" spans="2:51" s="15" customFormat="1">
      <c r="B565" s="168"/>
      <c r="D565" s="142" t="s">
        <v>167</v>
      </c>
      <c r="E565" s="169" t="s">
        <v>1</v>
      </c>
      <c r="F565" s="170" t="s">
        <v>331</v>
      </c>
      <c r="H565" s="171">
        <v>-55.35</v>
      </c>
      <c r="L565" s="168"/>
      <c r="M565" s="172"/>
      <c r="T565" s="173"/>
      <c r="AT565" s="169" t="s">
        <v>167</v>
      </c>
      <c r="AU565" s="169" t="s">
        <v>82</v>
      </c>
      <c r="AV565" s="15" t="s">
        <v>178</v>
      </c>
      <c r="AW565" s="15" t="s">
        <v>28</v>
      </c>
      <c r="AX565" s="15" t="s">
        <v>72</v>
      </c>
      <c r="AY565" s="169" t="s">
        <v>158</v>
      </c>
    </row>
    <row r="566" spans="2:51" s="12" customFormat="1">
      <c r="B566" s="141"/>
      <c r="D566" s="142" t="s">
        <v>167</v>
      </c>
      <c r="E566" s="143" t="s">
        <v>1</v>
      </c>
      <c r="F566" s="144" t="s">
        <v>613</v>
      </c>
      <c r="H566" s="143" t="s">
        <v>1</v>
      </c>
      <c r="L566" s="141"/>
      <c r="M566" s="145"/>
      <c r="T566" s="146"/>
      <c r="AT566" s="143" t="s">
        <v>167</v>
      </c>
      <c r="AU566" s="143" t="s">
        <v>82</v>
      </c>
      <c r="AV566" s="12" t="s">
        <v>80</v>
      </c>
      <c r="AW566" s="12" t="s">
        <v>28</v>
      </c>
      <c r="AX566" s="12" t="s">
        <v>72</v>
      </c>
      <c r="AY566" s="143" t="s">
        <v>158</v>
      </c>
    </row>
    <row r="567" spans="2:51" s="13" customFormat="1">
      <c r="B567" s="147"/>
      <c r="D567" s="142" t="s">
        <v>167</v>
      </c>
      <c r="E567" s="148" t="s">
        <v>1</v>
      </c>
      <c r="F567" s="149" t="s">
        <v>614</v>
      </c>
      <c r="H567" s="150">
        <v>11.66</v>
      </c>
      <c r="L567" s="147"/>
      <c r="M567" s="151"/>
      <c r="T567" s="152"/>
      <c r="AT567" s="148" t="s">
        <v>167</v>
      </c>
      <c r="AU567" s="148" t="s">
        <v>82</v>
      </c>
      <c r="AV567" s="13" t="s">
        <v>82</v>
      </c>
      <c r="AW567" s="13" t="s">
        <v>28</v>
      </c>
      <c r="AX567" s="13" t="s">
        <v>72</v>
      </c>
      <c r="AY567" s="148" t="s">
        <v>158</v>
      </c>
    </row>
    <row r="568" spans="2:51" s="13" customFormat="1">
      <c r="B568" s="147"/>
      <c r="D568" s="142" t="s">
        <v>167</v>
      </c>
      <c r="E568" s="148" t="s">
        <v>1</v>
      </c>
      <c r="F568" s="149" t="s">
        <v>615</v>
      </c>
      <c r="H568" s="150">
        <v>19.154</v>
      </c>
      <c r="L568" s="147"/>
      <c r="M568" s="151"/>
      <c r="T568" s="152"/>
      <c r="AT568" s="148" t="s">
        <v>167</v>
      </c>
      <c r="AU568" s="148" t="s">
        <v>82</v>
      </c>
      <c r="AV568" s="13" t="s">
        <v>82</v>
      </c>
      <c r="AW568" s="13" t="s">
        <v>28</v>
      </c>
      <c r="AX568" s="13" t="s">
        <v>72</v>
      </c>
      <c r="AY568" s="148" t="s">
        <v>158</v>
      </c>
    </row>
    <row r="569" spans="2:51" s="13" customFormat="1">
      <c r="B569" s="147"/>
      <c r="D569" s="142" t="s">
        <v>167</v>
      </c>
      <c r="E569" s="148" t="s">
        <v>1</v>
      </c>
      <c r="F569" s="149" t="s">
        <v>616</v>
      </c>
      <c r="H569" s="150">
        <v>10.785</v>
      </c>
      <c r="L569" s="147"/>
      <c r="M569" s="151"/>
      <c r="T569" s="152"/>
      <c r="AT569" s="148" t="s">
        <v>167</v>
      </c>
      <c r="AU569" s="148" t="s">
        <v>82</v>
      </c>
      <c r="AV569" s="13" t="s">
        <v>82</v>
      </c>
      <c r="AW569" s="13" t="s">
        <v>28</v>
      </c>
      <c r="AX569" s="13" t="s">
        <v>72</v>
      </c>
      <c r="AY569" s="148" t="s">
        <v>158</v>
      </c>
    </row>
    <row r="570" spans="2:51" s="13" customFormat="1">
      <c r="B570" s="147"/>
      <c r="D570" s="142" t="s">
        <v>167</v>
      </c>
      <c r="E570" s="148" t="s">
        <v>1</v>
      </c>
      <c r="F570" s="149" t="s">
        <v>617</v>
      </c>
      <c r="H570" s="150">
        <v>61.386000000000003</v>
      </c>
      <c r="L570" s="147"/>
      <c r="M570" s="151"/>
      <c r="T570" s="152"/>
      <c r="AT570" s="148" t="s">
        <v>167</v>
      </c>
      <c r="AU570" s="148" t="s">
        <v>82</v>
      </c>
      <c r="AV570" s="13" t="s">
        <v>82</v>
      </c>
      <c r="AW570" s="13" t="s">
        <v>28</v>
      </c>
      <c r="AX570" s="13" t="s">
        <v>72</v>
      </c>
      <c r="AY570" s="148" t="s">
        <v>158</v>
      </c>
    </row>
    <row r="571" spans="2:51" s="13" customFormat="1">
      <c r="B571" s="147"/>
      <c r="D571" s="142" t="s">
        <v>167</v>
      </c>
      <c r="E571" s="148" t="s">
        <v>1</v>
      </c>
      <c r="F571" s="149" t="s">
        <v>618</v>
      </c>
      <c r="H571" s="150">
        <v>-8.2739999999999991</v>
      </c>
      <c r="L571" s="147"/>
      <c r="M571" s="151"/>
      <c r="T571" s="152"/>
      <c r="AT571" s="148" t="s">
        <v>167</v>
      </c>
      <c r="AU571" s="148" t="s">
        <v>82</v>
      </c>
      <c r="AV571" s="13" t="s">
        <v>82</v>
      </c>
      <c r="AW571" s="13" t="s">
        <v>28</v>
      </c>
      <c r="AX571" s="13" t="s">
        <v>72</v>
      </c>
      <c r="AY571" s="148" t="s">
        <v>158</v>
      </c>
    </row>
    <row r="572" spans="2:51" s="15" customFormat="1">
      <c r="B572" s="168"/>
      <c r="D572" s="142" t="s">
        <v>167</v>
      </c>
      <c r="E572" s="169" t="s">
        <v>1</v>
      </c>
      <c r="F572" s="170" t="s">
        <v>331</v>
      </c>
      <c r="H572" s="171">
        <v>94.710999999999999</v>
      </c>
      <c r="L572" s="168"/>
      <c r="M572" s="172"/>
      <c r="T572" s="173"/>
      <c r="AT572" s="169" t="s">
        <v>167</v>
      </c>
      <c r="AU572" s="169" t="s">
        <v>82</v>
      </c>
      <c r="AV572" s="15" t="s">
        <v>178</v>
      </c>
      <c r="AW572" s="15" t="s">
        <v>28</v>
      </c>
      <c r="AX572" s="15" t="s">
        <v>72</v>
      </c>
      <c r="AY572" s="169" t="s">
        <v>158</v>
      </c>
    </row>
    <row r="573" spans="2:51" s="12" customFormat="1">
      <c r="B573" s="141"/>
      <c r="D573" s="142" t="s">
        <v>167</v>
      </c>
      <c r="E573" s="143" t="s">
        <v>1</v>
      </c>
      <c r="F573" s="144" t="s">
        <v>598</v>
      </c>
      <c r="H573" s="143" t="s">
        <v>1</v>
      </c>
      <c r="L573" s="141"/>
      <c r="M573" s="145"/>
      <c r="T573" s="146"/>
      <c r="AT573" s="143" t="s">
        <v>167</v>
      </c>
      <c r="AU573" s="143" t="s">
        <v>82</v>
      </c>
      <c r="AV573" s="12" t="s">
        <v>80</v>
      </c>
      <c r="AW573" s="12" t="s">
        <v>28</v>
      </c>
      <c r="AX573" s="12" t="s">
        <v>72</v>
      </c>
      <c r="AY573" s="143" t="s">
        <v>158</v>
      </c>
    </row>
    <row r="574" spans="2:51" s="13" customFormat="1">
      <c r="B574" s="147"/>
      <c r="D574" s="142" t="s">
        <v>167</v>
      </c>
      <c r="E574" s="148" t="s">
        <v>1</v>
      </c>
      <c r="F574" s="149" t="s">
        <v>663</v>
      </c>
      <c r="H574" s="150">
        <v>-8.98</v>
      </c>
      <c r="L574" s="147"/>
      <c r="M574" s="151"/>
      <c r="T574" s="152"/>
      <c r="AT574" s="148" t="s">
        <v>167</v>
      </c>
      <c r="AU574" s="148" t="s">
        <v>82</v>
      </c>
      <c r="AV574" s="13" t="s">
        <v>82</v>
      </c>
      <c r="AW574" s="13" t="s">
        <v>28</v>
      </c>
      <c r="AX574" s="13" t="s">
        <v>72</v>
      </c>
      <c r="AY574" s="148" t="s">
        <v>158</v>
      </c>
    </row>
    <row r="575" spans="2:51" s="13" customFormat="1">
      <c r="B575" s="147"/>
      <c r="D575" s="142" t="s">
        <v>167</v>
      </c>
      <c r="E575" s="148" t="s">
        <v>1</v>
      </c>
      <c r="F575" s="149" t="s">
        <v>664</v>
      </c>
      <c r="H575" s="150">
        <v>-47.22</v>
      </c>
      <c r="L575" s="147"/>
      <c r="M575" s="151"/>
      <c r="T575" s="152"/>
      <c r="AT575" s="148" t="s">
        <v>167</v>
      </c>
      <c r="AU575" s="148" t="s">
        <v>82</v>
      </c>
      <c r="AV575" s="13" t="s">
        <v>82</v>
      </c>
      <c r="AW575" s="13" t="s">
        <v>28</v>
      </c>
      <c r="AX575" s="13" t="s">
        <v>72</v>
      </c>
      <c r="AY575" s="148" t="s">
        <v>158</v>
      </c>
    </row>
    <row r="576" spans="2:51" s="15" customFormat="1">
      <c r="B576" s="168"/>
      <c r="D576" s="142" t="s">
        <v>167</v>
      </c>
      <c r="E576" s="169" t="s">
        <v>1</v>
      </c>
      <c r="F576" s="170" t="s">
        <v>331</v>
      </c>
      <c r="H576" s="171">
        <v>-56.2</v>
      </c>
      <c r="L576" s="168"/>
      <c r="M576" s="172"/>
      <c r="T576" s="173"/>
      <c r="AT576" s="169" t="s">
        <v>167</v>
      </c>
      <c r="AU576" s="169" t="s">
        <v>82</v>
      </c>
      <c r="AV576" s="15" t="s">
        <v>178</v>
      </c>
      <c r="AW576" s="15" t="s">
        <v>28</v>
      </c>
      <c r="AX576" s="15" t="s">
        <v>72</v>
      </c>
      <c r="AY576" s="169" t="s">
        <v>158</v>
      </c>
    </row>
    <row r="577" spans="2:65" s="14" customFormat="1">
      <c r="B577" s="153"/>
      <c r="D577" s="142" t="s">
        <v>167</v>
      </c>
      <c r="E577" s="154" t="s">
        <v>1</v>
      </c>
      <c r="F577" s="155" t="s">
        <v>200</v>
      </c>
      <c r="H577" s="156">
        <v>245.52799999999999</v>
      </c>
      <c r="L577" s="153"/>
      <c r="M577" s="157"/>
      <c r="T577" s="158"/>
      <c r="AT577" s="154" t="s">
        <v>167</v>
      </c>
      <c r="AU577" s="154" t="s">
        <v>82</v>
      </c>
      <c r="AV577" s="14" t="s">
        <v>165</v>
      </c>
      <c r="AW577" s="14" t="s">
        <v>28</v>
      </c>
      <c r="AX577" s="14" t="s">
        <v>80</v>
      </c>
      <c r="AY577" s="154" t="s">
        <v>158</v>
      </c>
    </row>
    <row r="578" spans="2:65" s="1" customFormat="1" ht="24.2" customHeight="1">
      <c r="B578" s="128"/>
      <c r="C578" s="129" t="s">
        <v>665</v>
      </c>
      <c r="D578" s="129" t="s">
        <v>160</v>
      </c>
      <c r="E578" s="130" t="s">
        <v>666</v>
      </c>
      <c r="F578" s="131" t="s">
        <v>667</v>
      </c>
      <c r="G578" s="132" t="s">
        <v>310</v>
      </c>
      <c r="H578" s="133">
        <v>2</v>
      </c>
      <c r="I578" s="184"/>
      <c r="J578" s="134">
        <f>ROUND(I578*H578,2)</f>
        <v>0</v>
      </c>
      <c r="K578" s="131" t="s">
        <v>164</v>
      </c>
      <c r="L578" s="29"/>
      <c r="M578" s="135" t="s">
        <v>1</v>
      </c>
      <c r="N578" s="136" t="s">
        <v>37</v>
      </c>
      <c r="O578" s="137">
        <v>0.63700000000000001</v>
      </c>
      <c r="P578" s="137">
        <f>O578*H578</f>
        <v>1.274</v>
      </c>
      <c r="Q578" s="137">
        <v>3.8199999999999998E-2</v>
      </c>
      <c r="R578" s="137">
        <f>Q578*H578</f>
        <v>7.6399999999999996E-2</v>
      </c>
      <c r="S578" s="137">
        <v>0</v>
      </c>
      <c r="T578" s="138">
        <f>S578*H578</f>
        <v>0</v>
      </c>
      <c r="AR578" s="139" t="s">
        <v>165</v>
      </c>
      <c r="AT578" s="139" t="s">
        <v>160</v>
      </c>
      <c r="AU578" s="139" t="s">
        <v>82</v>
      </c>
      <c r="AY578" s="17" t="s">
        <v>158</v>
      </c>
      <c r="BE578" s="140">
        <f>IF(N578="základní",J578,0)</f>
        <v>0</v>
      </c>
      <c r="BF578" s="140">
        <f>IF(N578="snížená",J578,0)</f>
        <v>0</v>
      </c>
      <c r="BG578" s="140">
        <f>IF(N578="zákl. přenesená",J578,0)</f>
        <v>0</v>
      </c>
      <c r="BH578" s="140">
        <f>IF(N578="sníž. přenesená",J578,0)</f>
        <v>0</v>
      </c>
      <c r="BI578" s="140">
        <f>IF(N578="nulová",J578,0)</f>
        <v>0</v>
      </c>
      <c r="BJ578" s="17" t="s">
        <v>80</v>
      </c>
      <c r="BK578" s="140">
        <f>ROUND(I578*H578,2)</f>
        <v>0</v>
      </c>
      <c r="BL578" s="17" t="s">
        <v>165</v>
      </c>
      <c r="BM578" s="139" t="s">
        <v>668</v>
      </c>
    </row>
    <row r="579" spans="2:65" s="12" customFormat="1">
      <c r="B579" s="141"/>
      <c r="D579" s="142" t="s">
        <v>167</v>
      </c>
      <c r="E579" s="143" t="s">
        <v>1</v>
      </c>
      <c r="F579" s="144" t="s">
        <v>669</v>
      </c>
      <c r="H579" s="143" t="s">
        <v>1</v>
      </c>
      <c r="L579" s="141"/>
      <c r="M579" s="145"/>
      <c r="T579" s="146"/>
      <c r="AT579" s="143" t="s">
        <v>167</v>
      </c>
      <c r="AU579" s="143" t="s">
        <v>82</v>
      </c>
      <c r="AV579" s="12" t="s">
        <v>80</v>
      </c>
      <c r="AW579" s="12" t="s">
        <v>28</v>
      </c>
      <c r="AX579" s="12" t="s">
        <v>72</v>
      </c>
      <c r="AY579" s="143" t="s">
        <v>158</v>
      </c>
    </row>
    <row r="580" spans="2:65" s="13" customFormat="1">
      <c r="B580" s="147"/>
      <c r="D580" s="142" t="s">
        <v>167</v>
      </c>
      <c r="E580" s="148" t="s">
        <v>1</v>
      </c>
      <c r="F580" s="149" t="s">
        <v>670</v>
      </c>
      <c r="H580" s="150">
        <v>2</v>
      </c>
      <c r="L580" s="147"/>
      <c r="M580" s="151"/>
      <c r="T580" s="152"/>
      <c r="AT580" s="148" t="s">
        <v>167</v>
      </c>
      <c r="AU580" s="148" t="s">
        <v>82</v>
      </c>
      <c r="AV580" s="13" t="s">
        <v>82</v>
      </c>
      <c r="AW580" s="13" t="s">
        <v>28</v>
      </c>
      <c r="AX580" s="13" t="s">
        <v>80</v>
      </c>
      <c r="AY580" s="148" t="s">
        <v>158</v>
      </c>
    </row>
    <row r="581" spans="2:65" s="1" customFormat="1" ht="24.2" customHeight="1">
      <c r="B581" s="128"/>
      <c r="C581" s="129" t="s">
        <v>671</v>
      </c>
      <c r="D581" s="129" t="s">
        <v>160</v>
      </c>
      <c r="E581" s="130" t="s">
        <v>672</v>
      </c>
      <c r="F581" s="131" t="s">
        <v>673</v>
      </c>
      <c r="G581" s="132" t="s">
        <v>310</v>
      </c>
      <c r="H581" s="133">
        <v>7</v>
      </c>
      <c r="I581" s="184"/>
      <c r="J581" s="134">
        <f>ROUND(I581*H581,2)</f>
        <v>0</v>
      </c>
      <c r="K581" s="131" t="s">
        <v>164</v>
      </c>
      <c r="L581" s="29"/>
      <c r="M581" s="135" t="s">
        <v>1</v>
      </c>
      <c r="N581" s="136" t="s">
        <v>37</v>
      </c>
      <c r="O581" s="137">
        <v>2.1389999999999998</v>
      </c>
      <c r="P581" s="137">
        <f>O581*H581</f>
        <v>14.972999999999999</v>
      </c>
      <c r="Q581" s="137">
        <v>0.14699999999999999</v>
      </c>
      <c r="R581" s="137">
        <f>Q581*H581</f>
        <v>1.0289999999999999</v>
      </c>
      <c r="S581" s="137">
        <v>0</v>
      </c>
      <c r="T581" s="138">
        <f>S581*H581</f>
        <v>0</v>
      </c>
      <c r="AR581" s="139" t="s">
        <v>165</v>
      </c>
      <c r="AT581" s="139" t="s">
        <v>160</v>
      </c>
      <c r="AU581" s="139" t="s">
        <v>82</v>
      </c>
      <c r="AY581" s="17" t="s">
        <v>158</v>
      </c>
      <c r="BE581" s="140">
        <f>IF(N581="základní",J581,0)</f>
        <v>0</v>
      </c>
      <c r="BF581" s="140">
        <f>IF(N581="snížená",J581,0)</f>
        <v>0</v>
      </c>
      <c r="BG581" s="140">
        <f>IF(N581="zákl. přenesená",J581,0)</f>
        <v>0</v>
      </c>
      <c r="BH581" s="140">
        <f>IF(N581="sníž. přenesená",J581,0)</f>
        <v>0</v>
      </c>
      <c r="BI581" s="140">
        <f>IF(N581="nulová",J581,0)</f>
        <v>0</v>
      </c>
      <c r="BJ581" s="17" t="s">
        <v>80</v>
      </c>
      <c r="BK581" s="140">
        <f>ROUND(I581*H581,2)</f>
        <v>0</v>
      </c>
      <c r="BL581" s="17" t="s">
        <v>165</v>
      </c>
      <c r="BM581" s="139" t="s">
        <v>674</v>
      </c>
    </row>
    <row r="582" spans="2:65" s="12" customFormat="1">
      <c r="B582" s="141"/>
      <c r="D582" s="142" t="s">
        <v>167</v>
      </c>
      <c r="E582" s="143" t="s">
        <v>1</v>
      </c>
      <c r="F582" s="144" t="s">
        <v>669</v>
      </c>
      <c r="H582" s="143" t="s">
        <v>1</v>
      </c>
      <c r="L582" s="141"/>
      <c r="M582" s="145"/>
      <c r="T582" s="146"/>
      <c r="AT582" s="143" t="s">
        <v>167</v>
      </c>
      <c r="AU582" s="143" t="s">
        <v>82</v>
      </c>
      <c r="AV582" s="12" t="s">
        <v>80</v>
      </c>
      <c r="AW582" s="12" t="s">
        <v>28</v>
      </c>
      <c r="AX582" s="12" t="s">
        <v>72</v>
      </c>
      <c r="AY582" s="143" t="s">
        <v>158</v>
      </c>
    </row>
    <row r="583" spans="2:65" s="13" customFormat="1">
      <c r="B583" s="147"/>
      <c r="D583" s="142" t="s">
        <v>167</v>
      </c>
      <c r="E583" s="148" t="s">
        <v>1</v>
      </c>
      <c r="F583" s="149" t="s">
        <v>675</v>
      </c>
      <c r="H583" s="150">
        <v>7</v>
      </c>
      <c r="L583" s="147"/>
      <c r="M583" s="151"/>
      <c r="T583" s="152"/>
      <c r="AT583" s="148" t="s">
        <v>167</v>
      </c>
      <c r="AU583" s="148" t="s">
        <v>82</v>
      </c>
      <c r="AV583" s="13" t="s">
        <v>82</v>
      </c>
      <c r="AW583" s="13" t="s">
        <v>28</v>
      </c>
      <c r="AX583" s="13" t="s">
        <v>80</v>
      </c>
      <c r="AY583" s="148" t="s">
        <v>158</v>
      </c>
    </row>
    <row r="584" spans="2:65" s="1" customFormat="1" ht="24.2" customHeight="1">
      <c r="B584" s="128"/>
      <c r="C584" s="129" t="s">
        <v>676</v>
      </c>
      <c r="D584" s="129" t="s">
        <v>160</v>
      </c>
      <c r="E584" s="130" t="s">
        <v>677</v>
      </c>
      <c r="F584" s="131" t="s">
        <v>678</v>
      </c>
      <c r="G584" s="132" t="s">
        <v>310</v>
      </c>
      <c r="H584" s="133">
        <v>6</v>
      </c>
      <c r="I584" s="184"/>
      <c r="J584" s="134">
        <f>ROUND(I584*H584,2)</f>
        <v>0</v>
      </c>
      <c r="K584" s="131" t="s">
        <v>164</v>
      </c>
      <c r="L584" s="29"/>
      <c r="M584" s="135" t="s">
        <v>1</v>
      </c>
      <c r="N584" s="136" t="s">
        <v>37</v>
      </c>
      <c r="O584" s="137">
        <v>2.431</v>
      </c>
      <c r="P584" s="137">
        <f>O584*H584</f>
        <v>14.586</v>
      </c>
      <c r="Q584" s="137">
        <v>0.1575</v>
      </c>
      <c r="R584" s="137">
        <f>Q584*H584</f>
        <v>0.94500000000000006</v>
      </c>
      <c r="S584" s="137">
        <v>0</v>
      </c>
      <c r="T584" s="138">
        <f>S584*H584</f>
        <v>0</v>
      </c>
      <c r="AR584" s="139" t="s">
        <v>165</v>
      </c>
      <c r="AT584" s="139" t="s">
        <v>160</v>
      </c>
      <c r="AU584" s="139" t="s">
        <v>82</v>
      </c>
      <c r="AY584" s="17" t="s">
        <v>158</v>
      </c>
      <c r="BE584" s="140">
        <f>IF(N584="základní",J584,0)</f>
        <v>0</v>
      </c>
      <c r="BF584" s="140">
        <f>IF(N584="snížená",J584,0)</f>
        <v>0</v>
      </c>
      <c r="BG584" s="140">
        <f>IF(N584="zákl. přenesená",J584,0)</f>
        <v>0</v>
      </c>
      <c r="BH584" s="140">
        <f>IF(N584="sníž. přenesená",J584,0)</f>
        <v>0</v>
      </c>
      <c r="BI584" s="140">
        <f>IF(N584="nulová",J584,0)</f>
        <v>0</v>
      </c>
      <c r="BJ584" s="17" t="s">
        <v>80</v>
      </c>
      <c r="BK584" s="140">
        <f>ROUND(I584*H584,2)</f>
        <v>0</v>
      </c>
      <c r="BL584" s="17" t="s">
        <v>165</v>
      </c>
      <c r="BM584" s="139" t="s">
        <v>679</v>
      </c>
    </row>
    <row r="585" spans="2:65" s="13" customFormat="1">
      <c r="B585" s="147"/>
      <c r="D585" s="142" t="s">
        <v>167</v>
      </c>
      <c r="E585" s="148" t="s">
        <v>1</v>
      </c>
      <c r="F585" s="149" t="s">
        <v>680</v>
      </c>
      <c r="H585" s="150">
        <v>4</v>
      </c>
      <c r="L585" s="147"/>
      <c r="M585" s="151"/>
      <c r="T585" s="152"/>
      <c r="AT585" s="148" t="s">
        <v>167</v>
      </c>
      <c r="AU585" s="148" t="s">
        <v>82</v>
      </c>
      <c r="AV585" s="13" t="s">
        <v>82</v>
      </c>
      <c r="AW585" s="13" t="s">
        <v>28</v>
      </c>
      <c r="AX585" s="13" t="s">
        <v>72</v>
      </c>
      <c r="AY585" s="148" t="s">
        <v>158</v>
      </c>
    </row>
    <row r="586" spans="2:65" s="13" customFormat="1">
      <c r="B586" s="147"/>
      <c r="D586" s="142" t="s">
        <v>167</v>
      </c>
      <c r="E586" s="148" t="s">
        <v>1</v>
      </c>
      <c r="F586" s="149" t="s">
        <v>681</v>
      </c>
      <c r="H586" s="150">
        <v>2</v>
      </c>
      <c r="L586" s="147"/>
      <c r="M586" s="151"/>
      <c r="T586" s="152"/>
      <c r="AT586" s="148" t="s">
        <v>167</v>
      </c>
      <c r="AU586" s="148" t="s">
        <v>82</v>
      </c>
      <c r="AV586" s="13" t="s">
        <v>82</v>
      </c>
      <c r="AW586" s="13" t="s">
        <v>28</v>
      </c>
      <c r="AX586" s="13" t="s">
        <v>72</v>
      </c>
      <c r="AY586" s="148" t="s">
        <v>158</v>
      </c>
    </row>
    <row r="587" spans="2:65" s="14" customFormat="1">
      <c r="B587" s="153"/>
      <c r="D587" s="142" t="s">
        <v>167</v>
      </c>
      <c r="E587" s="154" t="s">
        <v>1</v>
      </c>
      <c r="F587" s="155" t="s">
        <v>200</v>
      </c>
      <c r="H587" s="156">
        <v>6</v>
      </c>
      <c r="L587" s="153"/>
      <c r="M587" s="157"/>
      <c r="T587" s="158"/>
      <c r="AT587" s="154" t="s">
        <v>167</v>
      </c>
      <c r="AU587" s="154" t="s">
        <v>82</v>
      </c>
      <c r="AV587" s="14" t="s">
        <v>165</v>
      </c>
      <c r="AW587" s="14" t="s">
        <v>28</v>
      </c>
      <c r="AX587" s="14" t="s">
        <v>80</v>
      </c>
      <c r="AY587" s="154" t="s">
        <v>158</v>
      </c>
    </row>
    <row r="588" spans="2:65" s="1" customFormat="1" ht="24.2" customHeight="1">
      <c r="B588" s="128"/>
      <c r="C588" s="129" t="s">
        <v>682</v>
      </c>
      <c r="D588" s="129" t="s">
        <v>160</v>
      </c>
      <c r="E588" s="130" t="s">
        <v>683</v>
      </c>
      <c r="F588" s="131" t="s">
        <v>684</v>
      </c>
      <c r="G588" s="132" t="s">
        <v>212</v>
      </c>
      <c r="H588" s="133">
        <v>48.017000000000003</v>
      </c>
      <c r="I588" s="184"/>
      <c r="J588" s="134">
        <f>ROUND(I588*H588,2)</f>
        <v>0</v>
      </c>
      <c r="K588" s="131" t="s">
        <v>164</v>
      </c>
      <c r="L588" s="29"/>
      <c r="M588" s="135" t="s">
        <v>1</v>
      </c>
      <c r="N588" s="136" t="s">
        <v>37</v>
      </c>
      <c r="O588" s="137">
        <v>1.218</v>
      </c>
      <c r="P588" s="137">
        <f>O588*H588</f>
        <v>58.484706000000003</v>
      </c>
      <c r="Q588" s="137">
        <v>3.0450000000000001E-2</v>
      </c>
      <c r="R588" s="137">
        <f>Q588*H588</f>
        <v>1.4621176500000002</v>
      </c>
      <c r="S588" s="137">
        <v>0</v>
      </c>
      <c r="T588" s="138">
        <f>S588*H588</f>
        <v>0</v>
      </c>
      <c r="AR588" s="139" t="s">
        <v>165</v>
      </c>
      <c r="AT588" s="139" t="s">
        <v>160</v>
      </c>
      <c r="AU588" s="139" t="s">
        <v>82</v>
      </c>
      <c r="AY588" s="17" t="s">
        <v>158</v>
      </c>
      <c r="BE588" s="140">
        <f>IF(N588="základní",J588,0)</f>
        <v>0</v>
      </c>
      <c r="BF588" s="140">
        <f>IF(N588="snížená",J588,0)</f>
        <v>0</v>
      </c>
      <c r="BG588" s="140">
        <f>IF(N588="zákl. přenesená",J588,0)</f>
        <v>0</v>
      </c>
      <c r="BH588" s="140">
        <f>IF(N588="sníž. přenesená",J588,0)</f>
        <v>0</v>
      </c>
      <c r="BI588" s="140">
        <f>IF(N588="nulová",J588,0)</f>
        <v>0</v>
      </c>
      <c r="BJ588" s="17" t="s">
        <v>80</v>
      </c>
      <c r="BK588" s="140">
        <f>ROUND(I588*H588,2)</f>
        <v>0</v>
      </c>
      <c r="BL588" s="17" t="s">
        <v>165</v>
      </c>
      <c r="BM588" s="139" t="s">
        <v>685</v>
      </c>
    </row>
    <row r="589" spans="2:65" s="12" customFormat="1">
      <c r="B589" s="141"/>
      <c r="D589" s="142" t="s">
        <v>167</v>
      </c>
      <c r="E589" s="143" t="s">
        <v>1</v>
      </c>
      <c r="F589" s="144" t="s">
        <v>686</v>
      </c>
      <c r="H589" s="143" t="s">
        <v>1</v>
      </c>
      <c r="L589" s="141"/>
      <c r="M589" s="145"/>
      <c r="T589" s="146"/>
      <c r="AT589" s="143" t="s">
        <v>167</v>
      </c>
      <c r="AU589" s="143" t="s">
        <v>82</v>
      </c>
      <c r="AV589" s="12" t="s">
        <v>80</v>
      </c>
      <c r="AW589" s="12" t="s">
        <v>28</v>
      </c>
      <c r="AX589" s="12" t="s">
        <v>72</v>
      </c>
      <c r="AY589" s="143" t="s">
        <v>158</v>
      </c>
    </row>
    <row r="590" spans="2:65" s="13" customFormat="1" ht="22.5">
      <c r="B590" s="147"/>
      <c r="D590" s="142" t="s">
        <v>167</v>
      </c>
      <c r="E590" s="148" t="s">
        <v>1</v>
      </c>
      <c r="F590" s="149" t="s">
        <v>687</v>
      </c>
      <c r="H590" s="150">
        <v>12.654999999999999</v>
      </c>
      <c r="L590" s="147"/>
      <c r="M590" s="151"/>
      <c r="T590" s="152"/>
      <c r="AT590" s="148" t="s">
        <v>167</v>
      </c>
      <c r="AU590" s="148" t="s">
        <v>82</v>
      </c>
      <c r="AV590" s="13" t="s">
        <v>82</v>
      </c>
      <c r="AW590" s="13" t="s">
        <v>28</v>
      </c>
      <c r="AX590" s="13" t="s">
        <v>72</v>
      </c>
      <c r="AY590" s="148" t="s">
        <v>158</v>
      </c>
    </row>
    <row r="591" spans="2:65" s="13" customFormat="1">
      <c r="B591" s="147"/>
      <c r="D591" s="142" t="s">
        <v>167</v>
      </c>
      <c r="E591" s="148" t="s">
        <v>1</v>
      </c>
      <c r="F591" s="149" t="s">
        <v>688</v>
      </c>
      <c r="H591" s="150">
        <v>6.3520000000000003</v>
      </c>
      <c r="L591" s="147"/>
      <c r="M591" s="151"/>
      <c r="T591" s="152"/>
      <c r="AT591" s="148" t="s">
        <v>167</v>
      </c>
      <c r="AU591" s="148" t="s">
        <v>82</v>
      </c>
      <c r="AV591" s="13" t="s">
        <v>82</v>
      </c>
      <c r="AW591" s="13" t="s">
        <v>28</v>
      </c>
      <c r="AX591" s="13" t="s">
        <v>72</v>
      </c>
      <c r="AY591" s="148" t="s">
        <v>158</v>
      </c>
    </row>
    <row r="592" spans="2:65" s="13" customFormat="1">
      <c r="B592" s="147"/>
      <c r="D592" s="142" t="s">
        <v>167</v>
      </c>
      <c r="E592" s="148" t="s">
        <v>1</v>
      </c>
      <c r="F592" s="149" t="s">
        <v>689</v>
      </c>
      <c r="H592" s="150">
        <v>12</v>
      </c>
      <c r="L592" s="147"/>
      <c r="M592" s="151"/>
      <c r="T592" s="152"/>
      <c r="AT592" s="148" t="s">
        <v>167</v>
      </c>
      <c r="AU592" s="148" t="s">
        <v>82</v>
      </c>
      <c r="AV592" s="13" t="s">
        <v>82</v>
      </c>
      <c r="AW592" s="13" t="s">
        <v>28</v>
      </c>
      <c r="AX592" s="13" t="s">
        <v>72</v>
      </c>
      <c r="AY592" s="148" t="s">
        <v>158</v>
      </c>
    </row>
    <row r="593" spans="2:65" s="13" customFormat="1">
      <c r="B593" s="147"/>
      <c r="D593" s="142" t="s">
        <v>167</v>
      </c>
      <c r="E593" s="148" t="s">
        <v>1</v>
      </c>
      <c r="F593" s="149" t="s">
        <v>690</v>
      </c>
      <c r="H593" s="150">
        <v>17.010000000000002</v>
      </c>
      <c r="L593" s="147"/>
      <c r="M593" s="151"/>
      <c r="T593" s="152"/>
      <c r="AT593" s="148" t="s">
        <v>167</v>
      </c>
      <c r="AU593" s="148" t="s">
        <v>82</v>
      </c>
      <c r="AV593" s="13" t="s">
        <v>82</v>
      </c>
      <c r="AW593" s="13" t="s">
        <v>28</v>
      </c>
      <c r="AX593" s="13" t="s">
        <v>72</v>
      </c>
      <c r="AY593" s="148" t="s">
        <v>158</v>
      </c>
    </row>
    <row r="594" spans="2:65" s="14" customFormat="1">
      <c r="B594" s="153"/>
      <c r="D594" s="142" t="s">
        <v>167</v>
      </c>
      <c r="E594" s="154" t="s">
        <v>1</v>
      </c>
      <c r="F594" s="155" t="s">
        <v>200</v>
      </c>
      <c r="H594" s="156">
        <v>48.017000000000003</v>
      </c>
      <c r="L594" s="153"/>
      <c r="M594" s="157"/>
      <c r="T594" s="158"/>
      <c r="AT594" s="154" t="s">
        <v>167</v>
      </c>
      <c r="AU594" s="154" t="s">
        <v>82</v>
      </c>
      <c r="AV594" s="14" t="s">
        <v>165</v>
      </c>
      <c r="AW594" s="14" t="s">
        <v>28</v>
      </c>
      <c r="AX594" s="14" t="s">
        <v>80</v>
      </c>
      <c r="AY594" s="154" t="s">
        <v>158</v>
      </c>
    </row>
    <row r="595" spans="2:65" s="1" customFormat="1" ht="24.2" customHeight="1">
      <c r="B595" s="128"/>
      <c r="C595" s="129" t="s">
        <v>691</v>
      </c>
      <c r="D595" s="129" t="s">
        <v>160</v>
      </c>
      <c r="E595" s="130" t="s">
        <v>692</v>
      </c>
      <c r="F595" s="131" t="s">
        <v>693</v>
      </c>
      <c r="G595" s="132" t="s">
        <v>212</v>
      </c>
      <c r="H595" s="133">
        <v>14.324999999999999</v>
      </c>
      <c r="I595" s="184"/>
      <c r="J595" s="134">
        <f>ROUND(I595*H595,2)</f>
        <v>0</v>
      </c>
      <c r="K595" s="131" t="s">
        <v>164</v>
      </c>
      <c r="L595" s="29"/>
      <c r="M595" s="135" t="s">
        <v>1</v>
      </c>
      <c r="N595" s="136" t="s">
        <v>37</v>
      </c>
      <c r="O595" s="137">
        <v>1.355</v>
      </c>
      <c r="P595" s="137">
        <f>O595*H595</f>
        <v>19.410374999999998</v>
      </c>
      <c r="Q595" s="137">
        <v>3.3579999999999999E-2</v>
      </c>
      <c r="R595" s="137">
        <f>Q595*H595</f>
        <v>0.48103349999999995</v>
      </c>
      <c r="S595" s="137">
        <v>0</v>
      </c>
      <c r="T595" s="138">
        <f>S595*H595</f>
        <v>0</v>
      </c>
      <c r="AR595" s="139" t="s">
        <v>165</v>
      </c>
      <c r="AT595" s="139" t="s">
        <v>160</v>
      </c>
      <c r="AU595" s="139" t="s">
        <v>82</v>
      </c>
      <c r="AY595" s="17" t="s">
        <v>158</v>
      </c>
      <c r="BE595" s="140">
        <f>IF(N595="základní",J595,0)</f>
        <v>0</v>
      </c>
      <c r="BF595" s="140">
        <f>IF(N595="snížená",J595,0)</f>
        <v>0</v>
      </c>
      <c r="BG595" s="140">
        <f>IF(N595="zákl. přenesená",J595,0)</f>
        <v>0</v>
      </c>
      <c r="BH595" s="140">
        <f>IF(N595="sníž. přenesená",J595,0)</f>
        <v>0</v>
      </c>
      <c r="BI595" s="140">
        <f>IF(N595="nulová",J595,0)</f>
        <v>0</v>
      </c>
      <c r="BJ595" s="17" t="s">
        <v>80</v>
      </c>
      <c r="BK595" s="140">
        <f>ROUND(I595*H595,2)</f>
        <v>0</v>
      </c>
      <c r="BL595" s="17" t="s">
        <v>165</v>
      </c>
      <c r="BM595" s="139" t="s">
        <v>694</v>
      </c>
    </row>
    <row r="596" spans="2:65" s="12" customFormat="1">
      <c r="B596" s="141"/>
      <c r="D596" s="142" t="s">
        <v>167</v>
      </c>
      <c r="E596" s="143" t="s">
        <v>1</v>
      </c>
      <c r="F596" s="144" t="s">
        <v>695</v>
      </c>
      <c r="H596" s="143" t="s">
        <v>1</v>
      </c>
      <c r="L596" s="141"/>
      <c r="M596" s="145"/>
      <c r="T596" s="146"/>
      <c r="AT596" s="143" t="s">
        <v>167</v>
      </c>
      <c r="AU596" s="143" t="s">
        <v>82</v>
      </c>
      <c r="AV596" s="12" t="s">
        <v>80</v>
      </c>
      <c r="AW596" s="12" t="s">
        <v>28</v>
      </c>
      <c r="AX596" s="12" t="s">
        <v>72</v>
      </c>
      <c r="AY596" s="143" t="s">
        <v>158</v>
      </c>
    </row>
    <row r="597" spans="2:65" s="13" customFormat="1">
      <c r="B597" s="147"/>
      <c r="D597" s="142" t="s">
        <v>167</v>
      </c>
      <c r="E597" s="148" t="s">
        <v>1</v>
      </c>
      <c r="F597" s="149" t="s">
        <v>696</v>
      </c>
      <c r="H597" s="150">
        <v>2.8130000000000002</v>
      </c>
      <c r="L597" s="147"/>
      <c r="M597" s="151"/>
      <c r="T597" s="152"/>
      <c r="AT597" s="148" t="s">
        <v>167</v>
      </c>
      <c r="AU597" s="148" t="s">
        <v>82</v>
      </c>
      <c r="AV597" s="13" t="s">
        <v>82</v>
      </c>
      <c r="AW597" s="13" t="s">
        <v>28</v>
      </c>
      <c r="AX597" s="13" t="s">
        <v>72</v>
      </c>
      <c r="AY597" s="148" t="s">
        <v>158</v>
      </c>
    </row>
    <row r="598" spans="2:65" s="13" customFormat="1">
      <c r="B598" s="147"/>
      <c r="D598" s="142" t="s">
        <v>167</v>
      </c>
      <c r="E598" s="148" t="s">
        <v>1</v>
      </c>
      <c r="F598" s="149" t="s">
        <v>697</v>
      </c>
      <c r="H598" s="150">
        <v>2.4289999999999998</v>
      </c>
      <c r="L598" s="147"/>
      <c r="M598" s="151"/>
      <c r="T598" s="152"/>
      <c r="AT598" s="148" t="s">
        <v>167</v>
      </c>
      <c r="AU598" s="148" t="s">
        <v>82</v>
      </c>
      <c r="AV598" s="13" t="s">
        <v>82</v>
      </c>
      <c r="AW598" s="13" t="s">
        <v>28</v>
      </c>
      <c r="AX598" s="13" t="s">
        <v>72</v>
      </c>
      <c r="AY598" s="148" t="s">
        <v>158</v>
      </c>
    </row>
    <row r="599" spans="2:65" s="13" customFormat="1">
      <c r="B599" s="147"/>
      <c r="D599" s="142" t="s">
        <v>167</v>
      </c>
      <c r="E599" s="148" t="s">
        <v>1</v>
      </c>
      <c r="F599" s="149" t="s">
        <v>698</v>
      </c>
      <c r="H599" s="150">
        <v>3.0369999999999999</v>
      </c>
      <c r="L599" s="147"/>
      <c r="M599" s="151"/>
      <c r="T599" s="152"/>
      <c r="AT599" s="148" t="s">
        <v>167</v>
      </c>
      <c r="AU599" s="148" t="s">
        <v>82</v>
      </c>
      <c r="AV599" s="13" t="s">
        <v>82</v>
      </c>
      <c r="AW599" s="13" t="s">
        <v>28</v>
      </c>
      <c r="AX599" s="13" t="s">
        <v>72</v>
      </c>
      <c r="AY599" s="148" t="s">
        <v>158</v>
      </c>
    </row>
    <row r="600" spans="2:65" s="13" customFormat="1">
      <c r="B600" s="147"/>
      <c r="D600" s="142" t="s">
        <v>167</v>
      </c>
      <c r="E600" s="148" t="s">
        <v>1</v>
      </c>
      <c r="F600" s="149" t="s">
        <v>699</v>
      </c>
      <c r="H600" s="150">
        <v>3.1259999999999999</v>
      </c>
      <c r="L600" s="147"/>
      <c r="M600" s="151"/>
      <c r="T600" s="152"/>
      <c r="AT600" s="148" t="s">
        <v>167</v>
      </c>
      <c r="AU600" s="148" t="s">
        <v>82</v>
      </c>
      <c r="AV600" s="13" t="s">
        <v>82</v>
      </c>
      <c r="AW600" s="13" t="s">
        <v>28</v>
      </c>
      <c r="AX600" s="13" t="s">
        <v>72</v>
      </c>
      <c r="AY600" s="148" t="s">
        <v>158</v>
      </c>
    </row>
    <row r="601" spans="2:65" s="13" customFormat="1">
      <c r="B601" s="147"/>
      <c r="D601" s="142" t="s">
        <v>167</v>
      </c>
      <c r="E601" s="148" t="s">
        <v>1</v>
      </c>
      <c r="F601" s="149" t="s">
        <v>700</v>
      </c>
      <c r="H601" s="150">
        <v>2.92</v>
      </c>
      <c r="L601" s="147"/>
      <c r="M601" s="151"/>
      <c r="T601" s="152"/>
      <c r="AT601" s="148" t="s">
        <v>167</v>
      </c>
      <c r="AU601" s="148" t="s">
        <v>82</v>
      </c>
      <c r="AV601" s="13" t="s">
        <v>82</v>
      </c>
      <c r="AW601" s="13" t="s">
        <v>28</v>
      </c>
      <c r="AX601" s="13" t="s">
        <v>72</v>
      </c>
      <c r="AY601" s="148" t="s">
        <v>158</v>
      </c>
    </row>
    <row r="602" spans="2:65" s="14" customFormat="1">
      <c r="B602" s="153"/>
      <c r="D602" s="142" t="s">
        <v>167</v>
      </c>
      <c r="E602" s="154" t="s">
        <v>1</v>
      </c>
      <c r="F602" s="155" t="s">
        <v>200</v>
      </c>
      <c r="H602" s="156">
        <v>14.324999999999999</v>
      </c>
      <c r="L602" s="153"/>
      <c r="M602" s="157"/>
      <c r="T602" s="158"/>
      <c r="AT602" s="154" t="s">
        <v>167</v>
      </c>
      <c r="AU602" s="154" t="s">
        <v>82</v>
      </c>
      <c r="AV602" s="14" t="s">
        <v>165</v>
      </c>
      <c r="AW602" s="14" t="s">
        <v>28</v>
      </c>
      <c r="AX602" s="14" t="s">
        <v>80</v>
      </c>
      <c r="AY602" s="154" t="s">
        <v>158</v>
      </c>
    </row>
    <row r="603" spans="2:65" s="1" customFormat="1" ht="37.9" customHeight="1">
      <c r="B603" s="128"/>
      <c r="C603" s="129" t="s">
        <v>701</v>
      </c>
      <c r="D603" s="129" t="s">
        <v>160</v>
      </c>
      <c r="E603" s="130" t="s">
        <v>702</v>
      </c>
      <c r="F603" s="131" t="s">
        <v>703</v>
      </c>
      <c r="G603" s="132" t="s">
        <v>212</v>
      </c>
      <c r="H603" s="133">
        <v>209.74199999999999</v>
      </c>
      <c r="I603" s="184"/>
      <c r="J603" s="134">
        <f>ROUND(I603*H603,2)</f>
        <v>0</v>
      </c>
      <c r="K603" s="131" t="s">
        <v>164</v>
      </c>
      <c r="L603" s="29"/>
      <c r="M603" s="135" t="s">
        <v>1</v>
      </c>
      <c r="N603" s="136" t="s">
        <v>37</v>
      </c>
      <c r="O603" s="137">
        <v>0.29699999999999999</v>
      </c>
      <c r="P603" s="137">
        <f>O603*H603</f>
        <v>62.293373999999993</v>
      </c>
      <c r="Q603" s="137">
        <v>1.5599999999999999E-2</v>
      </c>
      <c r="R603" s="137">
        <f>Q603*H603</f>
        <v>3.2719751999999995</v>
      </c>
      <c r="S603" s="137">
        <v>0</v>
      </c>
      <c r="T603" s="138">
        <f>S603*H603</f>
        <v>0</v>
      </c>
      <c r="AR603" s="139" t="s">
        <v>165</v>
      </c>
      <c r="AT603" s="139" t="s">
        <v>160</v>
      </c>
      <c r="AU603" s="139" t="s">
        <v>82</v>
      </c>
      <c r="AY603" s="17" t="s">
        <v>158</v>
      </c>
      <c r="BE603" s="140">
        <f>IF(N603="základní",J603,0)</f>
        <v>0</v>
      </c>
      <c r="BF603" s="140">
        <f>IF(N603="snížená",J603,0)</f>
        <v>0</v>
      </c>
      <c r="BG603" s="140">
        <f>IF(N603="zákl. přenesená",J603,0)</f>
        <v>0</v>
      </c>
      <c r="BH603" s="140">
        <f>IF(N603="sníž. přenesená",J603,0)</f>
        <v>0</v>
      </c>
      <c r="BI603" s="140">
        <f>IF(N603="nulová",J603,0)</f>
        <v>0</v>
      </c>
      <c r="BJ603" s="17" t="s">
        <v>80</v>
      </c>
      <c r="BK603" s="140">
        <f>ROUND(I603*H603,2)</f>
        <v>0</v>
      </c>
      <c r="BL603" s="17" t="s">
        <v>165</v>
      </c>
      <c r="BM603" s="139" t="s">
        <v>704</v>
      </c>
    </row>
    <row r="604" spans="2:65" s="12" customFormat="1">
      <c r="B604" s="141"/>
      <c r="D604" s="142" t="s">
        <v>167</v>
      </c>
      <c r="E604" s="143" t="s">
        <v>1</v>
      </c>
      <c r="F604" s="144" t="s">
        <v>705</v>
      </c>
      <c r="H604" s="143" t="s">
        <v>1</v>
      </c>
      <c r="L604" s="141"/>
      <c r="M604" s="145"/>
      <c r="T604" s="146"/>
      <c r="AT604" s="143" t="s">
        <v>167</v>
      </c>
      <c r="AU604" s="143" t="s">
        <v>82</v>
      </c>
      <c r="AV604" s="12" t="s">
        <v>80</v>
      </c>
      <c r="AW604" s="12" t="s">
        <v>28</v>
      </c>
      <c r="AX604" s="12" t="s">
        <v>72</v>
      </c>
      <c r="AY604" s="143" t="s">
        <v>158</v>
      </c>
    </row>
    <row r="605" spans="2:65" s="13" customFormat="1">
      <c r="B605" s="147"/>
      <c r="D605" s="142" t="s">
        <v>167</v>
      </c>
      <c r="E605" s="148" t="s">
        <v>1</v>
      </c>
      <c r="F605" s="149" t="s">
        <v>706</v>
      </c>
      <c r="H605" s="150">
        <v>62.476999999999997</v>
      </c>
      <c r="L605" s="147"/>
      <c r="M605" s="151"/>
      <c r="T605" s="152"/>
      <c r="AT605" s="148" t="s">
        <v>167</v>
      </c>
      <c r="AU605" s="148" t="s">
        <v>82</v>
      </c>
      <c r="AV605" s="13" t="s">
        <v>82</v>
      </c>
      <c r="AW605" s="13" t="s">
        <v>28</v>
      </c>
      <c r="AX605" s="13" t="s">
        <v>72</v>
      </c>
      <c r="AY605" s="148" t="s">
        <v>158</v>
      </c>
    </row>
    <row r="606" spans="2:65" s="13" customFormat="1" ht="22.5">
      <c r="B606" s="147"/>
      <c r="D606" s="142" t="s">
        <v>167</v>
      </c>
      <c r="E606" s="148" t="s">
        <v>1</v>
      </c>
      <c r="F606" s="149" t="s">
        <v>707</v>
      </c>
      <c r="H606" s="150">
        <v>57.93</v>
      </c>
      <c r="L606" s="147"/>
      <c r="M606" s="151"/>
      <c r="T606" s="152"/>
      <c r="AT606" s="148" t="s">
        <v>167</v>
      </c>
      <c r="AU606" s="148" t="s">
        <v>82</v>
      </c>
      <c r="AV606" s="13" t="s">
        <v>82</v>
      </c>
      <c r="AW606" s="13" t="s">
        <v>28</v>
      </c>
      <c r="AX606" s="13" t="s">
        <v>72</v>
      </c>
      <c r="AY606" s="148" t="s">
        <v>158</v>
      </c>
    </row>
    <row r="607" spans="2:65" s="13" customFormat="1">
      <c r="B607" s="147"/>
      <c r="D607" s="142" t="s">
        <v>167</v>
      </c>
      <c r="E607" s="148" t="s">
        <v>1</v>
      </c>
      <c r="F607" s="149" t="s">
        <v>708</v>
      </c>
      <c r="H607" s="150">
        <v>35.591999999999999</v>
      </c>
      <c r="L607" s="147"/>
      <c r="M607" s="151"/>
      <c r="T607" s="152"/>
      <c r="AT607" s="148" t="s">
        <v>167</v>
      </c>
      <c r="AU607" s="148" t="s">
        <v>82</v>
      </c>
      <c r="AV607" s="13" t="s">
        <v>82</v>
      </c>
      <c r="AW607" s="13" t="s">
        <v>28</v>
      </c>
      <c r="AX607" s="13" t="s">
        <v>72</v>
      </c>
      <c r="AY607" s="148" t="s">
        <v>158</v>
      </c>
    </row>
    <row r="608" spans="2:65" s="15" customFormat="1">
      <c r="B608" s="168"/>
      <c r="D608" s="142" t="s">
        <v>167</v>
      </c>
      <c r="E608" s="169" t="s">
        <v>1</v>
      </c>
      <c r="F608" s="170" t="s">
        <v>331</v>
      </c>
      <c r="H608" s="171">
        <v>155.999</v>
      </c>
      <c r="L608" s="168"/>
      <c r="M608" s="172"/>
      <c r="T608" s="173"/>
      <c r="AT608" s="169" t="s">
        <v>167</v>
      </c>
      <c r="AU608" s="169" t="s">
        <v>82</v>
      </c>
      <c r="AV608" s="15" t="s">
        <v>178</v>
      </c>
      <c r="AW608" s="15" t="s">
        <v>28</v>
      </c>
      <c r="AX608" s="15" t="s">
        <v>72</v>
      </c>
      <c r="AY608" s="169" t="s">
        <v>158</v>
      </c>
    </row>
    <row r="609" spans="2:65" s="12" customFormat="1">
      <c r="B609" s="141"/>
      <c r="D609" s="142" t="s">
        <v>167</v>
      </c>
      <c r="E609" s="143" t="s">
        <v>1</v>
      </c>
      <c r="F609" s="144" t="s">
        <v>709</v>
      </c>
      <c r="H609" s="143" t="s">
        <v>1</v>
      </c>
      <c r="L609" s="141"/>
      <c r="M609" s="145"/>
      <c r="T609" s="146"/>
      <c r="AT609" s="143" t="s">
        <v>167</v>
      </c>
      <c r="AU609" s="143" t="s">
        <v>82</v>
      </c>
      <c r="AV609" s="12" t="s">
        <v>80</v>
      </c>
      <c r="AW609" s="12" t="s">
        <v>28</v>
      </c>
      <c r="AX609" s="12" t="s">
        <v>72</v>
      </c>
      <c r="AY609" s="143" t="s">
        <v>158</v>
      </c>
    </row>
    <row r="610" spans="2:65" s="13" customFormat="1" ht="22.5">
      <c r="B610" s="147"/>
      <c r="D610" s="142" t="s">
        <v>167</v>
      </c>
      <c r="E610" s="148" t="s">
        <v>1</v>
      </c>
      <c r="F610" s="149" t="s">
        <v>710</v>
      </c>
      <c r="H610" s="150">
        <v>61.668999999999997</v>
      </c>
      <c r="L610" s="147"/>
      <c r="M610" s="151"/>
      <c r="T610" s="152"/>
      <c r="AT610" s="148" t="s">
        <v>167</v>
      </c>
      <c r="AU610" s="148" t="s">
        <v>82</v>
      </c>
      <c r="AV610" s="13" t="s">
        <v>82</v>
      </c>
      <c r="AW610" s="13" t="s">
        <v>28</v>
      </c>
      <c r="AX610" s="13" t="s">
        <v>72</v>
      </c>
      <c r="AY610" s="148" t="s">
        <v>158</v>
      </c>
    </row>
    <row r="611" spans="2:65" s="13" customFormat="1" ht="22.5">
      <c r="B611" s="147"/>
      <c r="D611" s="142" t="s">
        <v>167</v>
      </c>
      <c r="E611" s="148" t="s">
        <v>1</v>
      </c>
      <c r="F611" s="149" t="s">
        <v>711</v>
      </c>
      <c r="H611" s="150">
        <v>35.743000000000002</v>
      </c>
      <c r="L611" s="147"/>
      <c r="M611" s="151"/>
      <c r="T611" s="152"/>
      <c r="AT611" s="148" t="s">
        <v>167</v>
      </c>
      <c r="AU611" s="148" t="s">
        <v>82</v>
      </c>
      <c r="AV611" s="13" t="s">
        <v>82</v>
      </c>
      <c r="AW611" s="13" t="s">
        <v>28</v>
      </c>
      <c r="AX611" s="13" t="s">
        <v>72</v>
      </c>
      <c r="AY611" s="148" t="s">
        <v>158</v>
      </c>
    </row>
    <row r="612" spans="2:65" s="12" customFormat="1">
      <c r="B612" s="141"/>
      <c r="D612" s="142" t="s">
        <v>167</v>
      </c>
      <c r="E612" s="143" t="s">
        <v>1</v>
      </c>
      <c r="F612" s="144" t="s">
        <v>712</v>
      </c>
      <c r="H612" s="143" t="s">
        <v>1</v>
      </c>
      <c r="L612" s="141"/>
      <c r="M612" s="145"/>
      <c r="T612" s="146"/>
      <c r="AT612" s="143" t="s">
        <v>167</v>
      </c>
      <c r="AU612" s="143" t="s">
        <v>82</v>
      </c>
      <c r="AV612" s="12" t="s">
        <v>80</v>
      </c>
      <c r="AW612" s="12" t="s">
        <v>28</v>
      </c>
      <c r="AX612" s="12" t="s">
        <v>72</v>
      </c>
      <c r="AY612" s="143" t="s">
        <v>158</v>
      </c>
    </row>
    <row r="613" spans="2:65" s="13" customFormat="1">
      <c r="B613" s="147"/>
      <c r="D613" s="142" t="s">
        <v>167</v>
      </c>
      <c r="E613" s="148" t="s">
        <v>1</v>
      </c>
      <c r="F613" s="149" t="s">
        <v>713</v>
      </c>
      <c r="H613" s="150">
        <v>-43.668999999999997</v>
      </c>
      <c r="L613" s="147"/>
      <c r="M613" s="151"/>
      <c r="T613" s="152"/>
      <c r="AT613" s="148" t="s">
        <v>167</v>
      </c>
      <c r="AU613" s="148" t="s">
        <v>82</v>
      </c>
      <c r="AV613" s="13" t="s">
        <v>82</v>
      </c>
      <c r="AW613" s="13" t="s">
        <v>28</v>
      </c>
      <c r="AX613" s="13" t="s">
        <v>72</v>
      </c>
      <c r="AY613" s="148" t="s">
        <v>158</v>
      </c>
    </row>
    <row r="614" spans="2:65" s="15" customFormat="1">
      <c r="B614" s="168"/>
      <c r="D614" s="142" t="s">
        <v>167</v>
      </c>
      <c r="E614" s="169" t="s">
        <v>1</v>
      </c>
      <c r="F614" s="170" t="s">
        <v>331</v>
      </c>
      <c r="H614" s="171">
        <v>53.743000000000002</v>
      </c>
      <c r="L614" s="168"/>
      <c r="M614" s="172"/>
      <c r="T614" s="173"/>
      <c r="AT614" s="169" t="s">
        <v>167</v>
      </c>
      <c r="AU614" s="169" t="s">
        <v>82</v>
      </c>
      <c r="AV614" s="15" t="s">
        <v>178</v>
      </c>
      <c r="AW614" s="15" t="s">
        <v>28</v>
      </c>
      <c r="AX614" s="15" t="s">
        <v>72</v>
      </c>
      <c r="AY614" s="169" t="s">
        <v>158</v>
      </c>
    </row>
    <row r="615" spans="2:65" s="14" customFormat="1">
      <c r="B615" s="153"/>
      <c r="D615" s="142" t="s">
        <v>167</v>
      </c>
      <c r="E615" s="154" t="s">
        <v>1</v>
      </c>
      <c r="F615" s="155" t="s">
        <v>200</v>
      </c>
      <c r="H615" s="156">
        <v>209.74199999999999</v>
      </c>
      <c r="L615" s="153"/>
      <c r="M615" s="157"/>
      <c r="T615" s="158"/>
      <c r="AT615" s="154" t="s">
        <v>167</v>
      </c>
      <c r="AU615" s="154" t="s">
        <v>82</v>
      </c>
      <c r="AV615" s="14" t="s">
        <v>165</v>
      </c>
      <c r="AW615" s="14" t="s">
        <v>28</v>
      </c>
      <c r="AX615" s="14" t="s">
        <v>80</v>
      </c>
      <c r="AY615" s="154" t="s">
        <v>158</v>
      </c>
    </row>
    <row r="616" spans="2:65" s="1" customFormat="1" ht="49.15" customHeight="1">
      <c r="B616" s="128"/>
      <c r="C616" s="129" t="s">
        <v>714</v>
      </c>
      <c r="D616" s="129" t="s">
        <v>160</v>
      </c>
      <c r="E616" s="130" t="s">
        <v>715</v>
      </c>
      <c r="F616" s="131" t="s">
        <v>716</v>
      </c>
      <c r="G616" s="132" t="s">
        <v>212</v>
      </c>
      <c r="H616" s="133">
        <v>877.48699999999997</v>
      </c>
      <c r="I616" s="184"/>
      <c r="J616" s="134">
        <f>ROUND(I616*H616,2)</f>
        <v>0</v>
      </c>
      <c r="K616" s="131" t="s">
        <v>164</v>
      </c>
      <c r="L616" s="29"/>
      <c r="M616" s="135" t="s">
        <v>1</v>
      </c>
      <c r="N616" s="136" t="s">
        <v>37</v>
      </c>
      <c r="O616" s="137">
        <v>0.55800000000000005</v>
      </c>
      <c r="P616" s="137">
        <f>O616*H616</f>
        <v>489.63774600000005</v>
      </c>
      <c r="Q616" s="137">
        <v>1.9699999999999999E-2</v>
      </c>
      <c r="R616" s="137">
        <f>Q616*H616</f>
        <v>17.2864939</v>
      </c>
      <c r="S616" s="137">
        <v>0</v>
      </c>
      <c r="T616" s="138">
        <f>S616*H616</f>
        <v>0</v>
      </c>
      <c r="AR616" s="139" t="s">
        <v>165</v>
      </c>
      <c r="AT616" s="139" t="s">
        <v>160</v>
      </c>
      <c r="AU616" s="139" t="s">
        <v>82</v>
      </c>
      <c r="AY616" s="17" t="s">
        <v>158</v>
      </c>
      <c r="BE616" s="140">
        <f>IF(N616="základní",J616,0)</f>
        <v>0</v>
      </c>
      <c r="BF616" s="140">
        <f>IF(N616="snížená",J616,0)</f>
        <v>0</v>
      </c>
      <c r="BG616" s="140">
        <f>IF(N616="zákl. přenesená",J616,0)</f>
        <v>0</v>
      </c>
      <c r="BH616" s="140">
        <f>IF(N616="sníž. přenesená",J616,0)</f>
        <v>0</v>
      </c>
      <c r="BI616" s="140">
        <f>IF(N616="nulová",J616,0)</f>
        <v>0</v>
      </c>
      <c r="BJ616" s="17" t="s">
        <v>80</v>
      </c>
      <c r="BK616" s="140">
        <f>ROUND(I616*H616,2)</f>
        <v>0</v>
      </c>
      <c r="BL616" s="17" t="s">
        <v>165</v>
      </c>
      <c r="BM616" s="139" t="s">
        <v>717</v>
      </c>
    </row>
    <row r="617" spans="2:65" s="12" customFormat="1">
      <c r="B617" s="141"/>
      <c r="D617" s="142" t="s">
        <v>167</v>
      </c>
      <c r="E617" s="143" t="s">
        <v>1</v>
      </c>
      <c r="F617" s="144" t="s">
        <v>718</v>
      </c>
      <c r="H617" s="143" t="s">
        <v>1</v>
      </c>
      <c r="L617" s="141"/>
      <c r="M617" s="145"/>
      <c r="T617" s="146"/>
      <c r="AT617" s="143" t="s">
        <v>167</v>
      </c>
      <c r="AU617" s="143" t="s">
        <v>82</v>
      </c>
      <c r="AV617" s="12" t="s">
        <v>80</v>
      </c>
      <c r="AW617" s="12" t="s">
        <v>28</v>
      </c>
      <c r="AX617" s="12" t="s">
        <v>72</v>
      </c>
      <c r="AY617" s="143" t="s">
        <v>158</v>
      </c>
    </row>
    <row r="618" spans="2:65" s="13" customFormat="1" ht="22.5">
      <c r="B618" s="147"/>
      <c r="D618" s="142" t="s">
        <v>167</v>
      </c>
      <c r="E618" s="148" t="s">
        <v>1</v>
      </c>
      <c r="F618" s="149" t="s">
        <v>576</v>
      </c>
      <c r="H618" s="150">
        <v>44.975999999999999</v>
      </c>
      <c r="L618" s="147"/>
      <c r="M618" s="151"/>
      <c r="T618" s="152"/>
      <c r="AT618" s="148" t="s">
        <v>167</v>
      </c>
      <c r="AU618" s="148" t="s">
        <v>82</v>
      </c>
      <c r="AV618" s="13" t="s">
        <v>82</v>
      </c>
      <c r="AW618" s="13" t="s">
        <v>28</v>
      </c>
      <c r="AX618" s="13" t="s">
        <v>72</v>
      </c>
      <c r="AY618" s="148" t="s">
        <v>158</v>
      </c>
    </row>
    <row r="619" spans="2:65" s="13" customFormat="1">
      <c r="B619" s="147"/>
      <c r="D619" s="142" t="s">
        <v>167</v>
      </c>
      <c r="E619" s="148" t="s">
        <v>1</v>
      </c>
      <c r="F619" s="149" t="s">
        <v>577</v>
      </c>
      <c r="H619" s="150">
        <v>44.709000000000003</v>
      </c>
      <c r="L619" s="147"/>
      <c r="M619" s="151"/>
      <c r="T619" s="152"/>
      <c r="AT619" s="148" t="s">
        <v>167</v>
      </c>
      <c r="AU619" s="148" t="s">
        <v>82</v>
      </c>
      <c r="AV619" s="13" t="s">
        <v>82</v>
      </c>
      <c r="AW619" s="13" t="s">
        <v>28</v>
      </c>
      <c r="AX619" s="13" t="s">
        <v>72</v>
      </c>
      <c r="AY619" s="148" t="s">
        <v>158</v>
      </c>
    </row>
    <row r="620" spans="2:65" s="13" customFormat="1" ht="22.5">
      <c r="B620" s="147"/>
      <c r="D620" s="142" t="s">
        <v>167</v>
      </c>
      <c r="E620" s="148" t="s">
        <v>1</v>
      </c>
      <c r="F620" s="149" t="s">
        <v>578</v>
      </c>
      <c r="H620" s="150">
        <v>51.654000000000003</v>
      </c>
      <c r="L620" s="147"/>
      <c r="M620" s="151"/>
      <c r="T620" s="152"/>
      <c r="AT620" s="148" t="s">
        <v>167</v>
      </c>
      <c r="AU620" s="148" t="s">
        <v>82</v>
      </c>
      <c r="AV620" s="13" t="s">
        <v>82</v>
      </c>
      <c r="AW620" s="13" t="s">
        <v>28</v>
      </c>
      <c r="AX620" s="13" t="s">
        <v>72</v>
      </c>
      <c r="AY620" s="148" t="s">
        <v>158</v>
      </c>
    </row>
    <row r="621" spans="2:65" s="13" customFormat="1" ht="22.5">
      <c r="B621" s="147"/>
      <c r="D621" s="142" t="s">
        <v>167</v>
      </c>
      <c r="E621" s="148" t="s">
        <v>1</v>
      </c>
      <c r="F621" s="149" t="s">
        <v>579</v>
      </c>
      <c r="H621" s="150">
        <v>40.08</v>
      </c>
      <c r="L621" s="147"/>
      <c r="M621" s="151"/>
      <c r="T621" s="152"/>
      <c r="AT621" s="148" t="s">
        <v>167</v>
      </c>
      <c r="AU621" s="148" t="s">
        <v>82</v>
      </c>
      <c r="AV621" s="13" t="s">
        <v>82</v>
      </c>
      <c r="AW621" s="13" t="s">
        <v>28</v>
      </c>
      <c r="AX621" s="13" t="s">
        <v>72</v>
      </c>
      <c r="AY621" s="148" t="s">
        <v>158</v>
      </c>
    </row>
    <row r="622" spans="2:65" s="13" customFormat="1" ht="22.5">
      <c r="B622" s="147"/>
      <c r="D622" s="142" t="s">
        <v>167</v>
      </c>
      <c r="E622" s="148" t="s">
        <v>1</v>
      </c>
      <c r="F622" s="149" t="s">
        <v>580</v>
      </c>
      <c r="H622" s="150">
        <v>30.292999999999999</v>
      </c>
      <c r="L622" s="147"/>
      <c r="M622" s="151"/>
      <c r="T622" s="152"/>
      <c r="AT622" s="148" t="s">
        <v>167</v>
      </c>
      <c r="AU622" s="148" t="s">
        <v>82</v>
      </c>
      <c r="AV622" s="13" t="s">
        <v>82</v>
      </c>
      <c r="AW622" s="13" t="s">
        <v>28</v>
      </c>
      <c r="AX622" s="13" t="s">
        <v>72</v>
      </c>
      <c r="AY622" s="148" t="s">
        <v>158</v>
      </c>
    </row>
    <row r="623" spans="2:65" s="13" customFormat="1" ht="22.5">
      <c r="B623" s="147"/>
      <c r="D623" s="142" t="s">
        <v>167</v>
      </c>
      <c r="E623" s="148" t="s">
        <v>1</v>
      </c>
      <c r="F623" s="149" t="s">
        <v>581</v>
      </c>
      <c r="H623" s="150">
        <v>28.533999999999999</v>
      </c>
      <c r="L623" s="147"/>
      <c r="M623" s="151"/>
      <c r="T623" s="152"/>
      <c r="AT623" s="148" t="s">
        <v>167</v>
      </c>
      <c r="AU623" s="148" t="s">
        <v>82</v>
      </c>
      <c r="AV623" s="13" t="s">
        <v>82</v>
      </c>
      <c r="AW623" s="13" t="s">
        <v>28</v>
      </c>
      <c r="AX623" s="13" t="s">
        <v>72</v>
      </c>
      <c r="AY623" s="148" t="s">
        <v>158</v>
      </c>
    </row>
    <row r="624" spans="2:65" s="13" customFormat="1" ht="22.5">
      <c r="B624" s="147"/>
      <c r="D624" s="142" t="s">
        <v>167</v>
      </c>
      <c r="E624" s="148" t="s">
        <v>1</v>
      </c>
      <c r="F624" s="149" t="s">
        <v>582</v>
      </c>
      <c r="H624" s="150">
        <v>107.78700000000001</v>
      </c>
      <c r="L624" s="147"/>
      <c r="M624" s="151"/>
      <c r="T624" s="152"/>
      <c r="AT624" s="148" t="s">
        <v>167</v>
      </c>
      <c r="AU624" s="148" t="s">
        <v>82</v>
      </c>
      <c r="AV624" s="13" t="s">
        <v>82</v>
      </c>
      <c r="AW624" s="13" t="s">
        <v>28</v>
      </c>
      <c r="AX624" s="13" t="s">
        <v>72</v>
      </c>
      <c r="AY624" s="148" t="s">
        <v>158</v>
      </c>
    </row>
    <row r="625" spans="2:51" s="13" customFormat="1">
      <c r="B625" s="147"/>
      <c r="D625" s="142" t="s">
        <v>167</v>
      </c>
      <c r="E625" s="148" t="s">
        <v>1</v>
      </c>
      <c r="F625" s="149" t="s">
        <v>583</v>
      </c>
      <c r="H625" s="150">
        <v>5.9950000000000001</v>
      </c>
      <c r="L625" s="147"/>
      <c r="M625" s="151"/>
      <c r="T625" s="152"/>
      <c r="AT625" s="148" t="s">
        <v>167</v>
      </c>
      <c r="AU625" s="148" t="s">
        <v>82</v>
      </c>
      <c r="AV625" s="13" t="s">
        <v>82</v>
      </c>
      <c r="AW625" s="13" t="s">
        <v>28</v>
      </c>
      <c r="AX625" s="13" t="s">
        <v>72</v>
      </c>
      <c r="AY625" s="148" t="s">
        <v>158</v>
      </c>
    </row>
    <row r="626" spans="2:51" s="13" customFormat="1" ht="22.5">
      <c r="B626" s="147"/>
      <c r="D626" s="142" t="s">
        <v>167</v>
      </c>
      <c r="E626" s="148" t="s">
        <v>1</v>
      </c>
      <c r="F626" s="149" t="s">
        <v>584</v>
      </c>
      <c r="H626" s="150">
        <v>16.146000000000001</v>
      </c>
      <c r="L626" s="147"/>
      <c r="M626" s="151"/>
      <c r="T626" s="152"/>
      <c r="AT626" s="148" t="s">
        <v>167</v>
      </c>
      <c r="AU626" s="148" t="s">
        <v>82</v>
      </c>
      <c r="AV626" s="13" t="s">
        <v>82</v>
      </c>
      <c r="AW626" s="13" t="s">
        <v>28</v>
      </c>
      <c r="AX626" s="13" t="s">
        <v>72</v>
      </c>
      <c r="AY626" s="148" t="s">
        <v>158</v>
      </c>
    </row>
    <row r="627" spans="2:51" s="13" customFormat="1">
      <c r="B627" s="147"/>
      <c r="D627" s="142" t="s">
        <v>167</v>
      </c>
      <c r="E627" s="148" t="s">
        <v>1</v>
      </c>
      <c r="F627" s="149" t="s">
        <v>585</v>
      </c>
      <c r="H627" s="150">
        <v>3.0720000000000001</v>
      </c>
      <c r="L627" s="147"/>
      <c r="M627" s="151"/>
      <c r="T627" s="152"/>
      <c r="AT627" s="148" t="s">
        <v>167</v>
      </c>
      <c r="AU627" s="148" t="s">
        <v>82</v>
      </c>
      <c r="AV627" s="13" t="s">
        <v>82</v>
      </c>
      <c r="AW627" s="13" t="s">
        <v>28</v>
      </c>
      <c r="AX627" s="13" t="s">
        <v>72</v>
      </c>
      <c r="AY627" s="148" t="s">
        <v>158</v>
      </c>
    </row>
    <row r="628" spans="2:51" s="13" customFormat="1" ht="22.5">
      <c r="B628" s="147"/>
      <c r="D628" s="142" t="s">
        <v>167</v>
      </c>
      <c r="E628" s="148" t="s">
        <v>1</v>
      </c>
      <c r="F628" s="149" t="s">
        <v>586</v>
      </c>
      <c r="H628" s="150">
        <v>74.659000000000006</v>
      </c>
      <c r="L628" s="147"/>
      <c r="M628" s="151"/>
      <c r="T628" s="152"/>
      <c r="AT628" s="148" t="s">
        <v>167</v>
      </c>
      <c r="AU628" s="148" t="s">
        <v>82</v>
      </c>
      <c r="AV628" s="13" t="s">
        <v>82</v>
      </c>
      <c r="AW628" s="13" t="s">
        <v>28</v>
      </c>
      <c r="AX628" s="13" t="s">
        <v>72</v>
      </c>
      <c r="AY628" s="148" t="s">
        <v>158</v>
      </c>
    </row>
    <row r="629" spans="2:51" s="13" customFormat="1" ht="22.5">
      <c r="B629" s="147"/>
      <c r="D629" s="142" t="s">
        <v>167</v>
      </c>
      <c r="E629" s="148" t="s">
        <v>1</v>
      </c>
      <c r="F629" s="149" t="s">
        <v>587</v>
      </c>
      <c r="H629" s="150">
        <v>95.153999999999996</v>
      </c>
      <c r="L629" s="147"/>
      <c r="M629" s="151"/>
      <c r="T629" s="152"/>
      <c r="AT629" s="148" t="s">
        <v>167</v>
      </c>
      <c r="AU629" s="148" t="s">
        <v>82</v>
      </c>
      <c r="AV629" s="13" t="s">
        <v>82</v>
      </c>
      <c r="AW629" s="13" t="s">
        <v>28</v>
      </c>
      <c r="AX629" s="13" t="s">
        <v>72</v>
      </c>
      <c r="AY629" s="148" t="s">
        <v>158</v>
      </c>
    </row>
    <row r="630" spans="2:51" s="13" customFormat="1" ht="22.5">
      <c r="B630" s="147"/>
      <c r="D630" s="142" t="s">
        <v>167</v>
      </c>
      <c r="E630" s="148" t="s">
        <v>1</v>
      </c>
      <c r="F630" s="149" t="s">
        <v>588</v>
      </c>
      <c r="H630" s="150">
        <v>7.2679999999999998</v>
      </c>
      <c r="L630" s="147"/>
      <c r="M630" s="151"/>
      <c r="T630" s="152"/>
      <c r="AT630" s="148" t="s">
        <v>167</v>
      </c>
      <c r="AU630" s="148" t="s">
        <v>82</v>
      </c>
      <c r="AV630" s="13" t="s">
        <v>82</v>
      </c>
      <c r="AW630" s="13" t="s">
        <v>28</v>
      </c>
      <c r="AX630" s="13" t="s">
        <v>72</v>
      </c>
      <c r="AY630" s="148" t="s">
        <v>158</v>
      </c>
    </row>
    <row r="631" spans="2:51" s="15" customFormat="1">
      <c r="B631" s="168"/>
      <c r="D631" s="142" t="s">
        <v>167</v>
      </c>
      <c r="E631" s="169" t="s">
        <v>1</v>
      </c>
      <c r="F631" s="170" t="s">
        <v>331</v>
      </c>
      <c r="H631" s="171">
        <v>550.327</v>
      </c>
      <c r="L631" s="168"/>
      <c r="M631" s="172"/>
      <c r="T631" s="173"/>
      <c r="AT631" s="169" t="s">
        <v>167</v>
      </c>
      <c r="AU631" s="169" t="s">
        <v>82</v>
      </c>
      <c r="AV631" s="15" t="s">
        <v>178</v>
      </c>
      <c r="AW631" s="15" t="s">
        <v>28</v>
      </c>
      <c r="AX631" s="15" t="s">
        <v>72</v>
      </c>
      <c r="AY631" s="169" t="s">
        <v>158</v>
      </c>
    </row>
    <row r="632" spans="2:51" s="12" customFormat="1">
      <c r="B632" s="141"/>
      <c r="D632" s="142" t="s">
        <v>167</v>
      </c>
      <c r="E632" s="143" t="s">
        <v>1</v>
      </c>
      <c r="F632" s="144" t="s">
        <v>719</v>
      </c>
      <c r="H632" s="143" t="s">
        <v>1</v>
      </c>
      <c r="L632" s="141"/>
      <c r="M632" s="145"/>
      <c r="T632" s="146"/>
      <c r="AT632" s="143" t="s">
        <v>167</v>
      </c>
      <c r="AU632" s="143" t="s">
        <v>82</v>
      </c>
      <c r="AV632" s="12" t="s">
        <v>80</v>
      </c>
      <c r="AW632" s="12" t="s">
        <v>28</v>
      </c>
      <c r="AX632" s="12" t="s">
        <v>72</v>
      </c>
      <c r="AY632" s="143" t="s">
        <v>158</v>
      </c>
    </row>
    <row r="633" spans="2:51" s="13" customFormat="1">
      <c r="B633" s="147"/>
      <c r="D633" s="142" t="s">
        <v>167</v>
      </c>
      <c r="E633" s="148" t="s">
        <v>1</v>
      </c>
      <c r="F633" s="149" t="s">
        <v>590</v>
      </c>
      <c r="H633" s="150">
        <v>210.124</v>
      </c>
      <c r="L633" s="147"/>
      <c r="M633" s="151"/>
      <c r="T633" s="152"/>
      <c r="AT633" s="148" t="s">
        <v>167</v>
      </c>
      <c r="AU633" s="148" t="s">
        <v>82</v>
      </c>
      <c r="AV633" s="13" t="s">
        <v>82</v>
      </c>
      <c r="AW633" s="13" t="s">
        <v>28</v>
      </c>
      <c r="AX633" s="13" t="s">
        <v>72</v>
      </c>
      <c r="AY633" s="148" t="s">
        <v>158</v>
      </c>
    </row>
    <row r="634" spans="2:51" s="13" customFormat="1">
      <c r="B634" s="147"/>
      <c r="D634" s="142" t="s">
        <v>167</v>
      </c>
      <c r="E634" s="148" t="s">
        <v>1</v>
      </c>
      <c r="F634" s="149" t="s">
        <v>591</v>
      </c>
      <c r="H634" s="150">
        <v>-24.271000000000001</v>
      </c>
      <c r="L634" s="147"/>
      <c r="M634" s="151"/>
      <c r="T634" s="152"/>
      <c r="AT634" s="148" t="s">
        <v>167</v>
      </c>
      <c r="AU634" s="148" t="s">
        <v>82</v>
      </c>
      <c r="AV634" s="13" t="s">
        <v>82</v>
      </c>
      <c r="AW634" s="13" t="s">
        <v>28</v>
      </c>
      <c r="AX634" s="13" t="s">
        <v>72</v>
      </c>
      <c r="AY634" s="148" t="s">
        <v>158</v>
      </c>
    </row>
    <row r="635" spans="2:51" s="13" customFormat="1">
      <c r="B635" s="147"/>
      <c r="D635" s="142" t="s">
        <v>167</v>
      </c>
      <c r="E635" s="148" t="s">
        <v>1</v>
      </c>
      <c r="F635" s="149" t="s">
        <v>592</v>
      </c>
      <c r="H635" s="150">
        <v>6.5039999999999996</v>
      </c>
      <c r="L635" s="147"/>
      <c r="M635" s="151"/>
      <c r="T635" s="152"/>
      <c r="AT635" s="148" t="s">
        <v>167</v>
      </c>
      <c r="AU635" s="148" t="s">
        <v>82</v>
      </c>
      <c r="AV635" s="13" t="s">
        <v>82</v>
      </c>
      <c r="AW635" s="13" t="s">
        <v>28</v>
      </c>
      <c r="AX635" s="13" t="s">
        <v>72</v>
      </c>
      <c r="AY635" s="148" t="s">
        <v>158</v>
      </c>
    </row>
    <row r="636" spans="2:51" s="13" customFormat="1">
      <c r="B636" s="147"/>
      <c r="D636" s="142" t="s">
        <v>167</v>
      </c>
      <c r="E636" s="148" t="s">
        <v>1</v>
      </c>
      <c r="F636" s="149" t="s">
        <v>593</v>
      </c>
      <c r="H636" s="150">
        <v>104.72199999999999</v>
      </c>
      <c r="L636" s="147"/>
      <c r="M636" s="151"/>
      <c r="T636" s="152"/>
      <c r="AT636" s="148" t="s">
        <v>167</v>
      </c>
      <c r="AU636" s="148" t="s">
        <v>82</v>
      </c>
      <c r="AV636" s="13" t="s">
        <v>82</v>
      </c>
      <c r="AW636" s="13" t="s">
        <v>28</v>
      </c>
      <c r="AX636" s="13" t="s">
        <v>72</v>
      </c>
      <c r="AY636" s="148" t="s">
        <v>158</v>
      </c>
    </row>
    <row r="637" spans="2:51" s="13" customFormat="1" ht="22.5">
      <c r="B637" s="147"/>
      <c r="D637" s="142" t="s">
        <v>167</v>
      </c>
      <c r="E637" s="148" t="s">
        <v>1</v>
      </c>
      <c r="F637" s="149" t="s">
        <v>594</v>
      </c>
      <c r="H637" s="150">
        <v>-15.484</v>
      </c>
      <c r="L637" s="147"/>
      <c r="M637" s="151"/>
      <c r="T637" s="152"/>
      <c r="AT637" s="148" t="s">
        <v>167</v>
      </c>
      <c r="AU637" s="148" t="s">
        <v>82</v>
      </c>
      <c r="AV637" s="13" t="s">
        <v>82</v>
      </c>
      <c r="AW637" s="13" t="s">
        <v>28</v>
      </c>
      <c r="AX637" s="13" t="s">
        <v>72</v>
      </c>
      <c r="AY637" s="148" t="s">
        <v>158</v>
      </c>
    </row>
    <row r="638" spans="2:51" s="13" customFormat="1">
      <c r="B638" s="147"/>
      <c r="D638" s="142" t="s">
        <v>167</v>
      </c>
      <c r="E638" s="148" t="s">
        <v>1</v>
      </c>
      <c r="F638" s="149" t="s">
        <v>595</v>
      </c>
      <c r="H638" s="150">
        <v>81.762</v>
      </c>
      <c r="L638" s="147"/>
      <c r="M638" s="151"/>
      <c r="T638" s="152"/>
      <c r="AT638" s="148" t="s">
        <v>167</v>
      </c>
      <c r="AU638" s="148" t="s">
        <v>82</v>
      </c>
      <c r="AV638" s="13" t="s">
        <v>82</v>
      </c>
      <c r="AW638" s="13" t="s">
        <v>28</v>
      </c>
      <c r="AX638" s="13" t="s">
        <v>72</v>
      </c>
      <c r="AY638" s="148" t="s">
        <v>158</v>
      </c>
    </row>
    <row r="639" spans="2:51" s="13" customFormat="1" ht="22.5">
      <c r="B639" s="147"/>
      <c r="D639" s="142" t="s">
        <v>167</v>
      </c>
      <c r="E639" s="148" t="s">
        <v>1</v>
      </c>
      <c r="F639" s="149" t="s">
        <v>596</v>
      </c>
      <c r="H639" s="150">
        <v>-13.010999999999999</v>
      </c>
      <c r="L639" s="147"/>
      <c r="M639" s="151"/>
      <c r="T639" s="152"/>
      <c r="AT639" s="148" t="s">
        <v>167</v>
      </c>
      <c r="AU639" s="148" t="s">
        <v>82</v>
      </c>
      <c r="AV639" s="13" t="s">
        <v>82</v>
      </c>
      <c r="AW639" s="13" t="s">
        <v>28</v>
      </c>
      <c r="AX639" s="13" t="s">
        <v>72</v>
      </c>
      <c r="AY639" s="148" t="s">
        <v>158</v>
      </c>
    </row>
    <row r="640" spans="2:51" s="13" customFormat="1">
      <c r="B640" s="147"/>
      <c r="D640" s="142" t="s">
        <v>167</v>
      </c>
      <c r="E640" s="148" t="s">
        <v>1</v>
      </c>
      <c r="F640" s="149" t="s">
        <v>597</v>
      </c>
      <c r="H640" s="150">
        <v>4.8520000000000003</v>
      </c>
      <c r="L640" s="147"/>
      <c r="M640" s="151"/>
      <c r="T640" s="152"/>
      <c r="AT640" s="148" t="s">
        <v>167</v>
      </c>
      <c r="AU640" s="148" t="s">
        <v>82</v>
      </c>
      <c r="AV640" s="13" t="s">
        <v>82</v>
      </c>
      <c r="AW640" s="13" t="s">
        <v>28</v>
      </c>
      <c r="AX640" s="13" t="s">
        <v>72</v>
      </c>
      <c r="AY640" s="148" t="s">
        <v>158</v>
      </c>
    </row>
    <row r="641" spans="2:65" s="12" customFormat="1">
      <c r="B641" s="141"/>
      <c r="D641" s="142" t="s">
        <v>167</v>
      </c>
      <c r="E641" s="143" t="s">
        <v>1</v>
      </c>
      <c r="F641" s="144" t="s">
        <v>598</v>
      </c>
      <c r="H641" s="143" t="s">
        <v>1</v>
      </c>
      <c r="L641" s="141"/>
      <c r="M641" s="145"/>
      <c r="T641" s="146"/>
      <c r="AT641" s="143" t="s">
        <v>167</v>
      </c>
      <c r="AU641" s="143" t="s">
        <v>82</v>
      </c>
      <c r="AV641" s="12" t="s">
        <v>80</v>
      </c>
      <c r="AW641" s="12" t="s">
        <v>28</v>
      </c>
      <c r="AX641" s="12" t="s">
        <v>72</v>
      </c>
      <c r="AY641" s="143" t="s">
        <v>158</v>
      </c>
    </row>
    <row r="642" spans="2:65" s="13" customFormat="1">
      <c r="B642" s="147"/>
      <c r="D642" s="142" t="s">
        <v>167</v>
      </c>
      <c r="E642" s="148" t="s">
        <v>1</v>
      </c>
      <c r="F642" s="149" t="s">
        <v>599</v>
      </c>
      <c r="H642" s="150">
        <v>-28.038</v>
      </c>
      <c r="L642" s="147"/>
      <c r="M642" s="151"/>
      <c r="T642" s="152"/>
      <c r="AT642" s="148" t="s">
        <v>167</v>
      </c>
      <c r="AU642" s="148" t="s">
        <v>82</v>
      </c>
      <c r="AV642" s="13" t="s">
        <v>82</v>
      </c>
      <c r="AW642" s="13" t="s">
        <v>28</v>
      </c>
      <c r="AX642" s="13" t="s">
        <v>72</v>
      </c>
      <c r="AY642" s="148" t="s">
        <v>158</v>
      </c>
    </row>
    <row r="643" spans="2:65" s="15" customFormat="1">
      <c r="B643" s="168"/>
      <c r="D643" s="142" t="s">
        <v>167</v>
      </c>
      <c r="E643" s="169" t="s">
        <v>1</v>
      </c>
      <c r="F643" s="170" t="s">
        <v>331</v>
      </c>
      <c r="H643" s="171">
        <v>327.16000000000003</v>
      </c>
      <c r="L643" s="168"/>
      <c r="M643" s="172"/>
      <c r="T643" s="173"/>
      <c r="AT643" s="169" t="s">
        <v>167</v>
      </c>
      <c r="AU643" s="169" t="s">
        <v>82</v>
      </c>
      <c r="AV643" s="15" t="s">
        <v>178</v>
      </c>
      <c r="AW643" s="15" t="s">
        <v>28</v>
      </c>
      <c r="AX643" s="15" t="s">
        <v>72</v>
      </c>
      <c r="AY643" s="169" t="s">
        <v>158</v>
      </c>
    </row>
    <row r="644" spans="2:65" s="14" customFormat="1">
      <c r="B644" s="153"/>
      <c r="D644" s="142" t="s">
        <v>167</v>
      </c>
      <c r="E644" s="154" t="s">
        <v>1</v>
      </c>
      <c r="F644" s="155" t="s">
        <v>200</v>
      </c>
      <c r="H644" s="156">
        <v>877.48699999999997</v>
      </c>
      <c r="L644" s="153"/>
      <c r="M644" s="157"/>
      <c r="T644" s="158"/>
      <c r="AT644" s="154" t="s">
        <v>167</v>
      </c>
      <c r="AU644" s="154" t="s">
        <v>82</v>
      </c>
      <c r="AV644" s="14" t="s">
        <v>165</v>
      </c>
      <c r="AW644" s="14" t="s">
        <v>28</v>
      </c>
      <c r="AX644" s="14" t="s">
        <v>80</v>
      </c>
      <c r="AY644" s="154" t="s">
        <v>158</v>
      </c>
    </row>
    <row r="645" spans="2:65" s="1" customFormat="1" ht="24.2" customHeight="1">
      <c r="B645" s="128"/>
      <c r="C645" s="129" t="s">
        <v>720</v>
      </c>
      <c r="D645" s="129" t="s">
        <v>160</v>
      </c>
      <c r="E645" s="130" t="s">
        <v>721</v>
      </c>
      <c r="F645" s="131" t="s">
        <v>722</v>
      </c>
      <c r="G645" s="132" t="s">
        <v>212</v>
      </c>
      <c r="H645" s="133">
        <v>43.668999999999997</v>
      </c>
      <c r="I645" s="184"/>
      <c r="J645" s="134">
        <f>ROUND(I645*H645,2)</f>
        <v>0</v>
      </c>
      <c r="K645" s="131" t="s">
        <v>164</v>
      </c>
      <c r="L645" s="29"/>
      <c r="M645" s="135" t="s">
        <v>1</v>
      </c>
      <c r="N645" s="136" t="s">
        <v>37</v>
      </c>
      <c r="O645" s="137">
        <v>0.35399999999999998</v>
      </c>
      <c r="P645" s="137">
        <f>O645*H645</f>
        <v>15.458825999999998</v>
      </c>
      <c r="Q645" s="137">
        <v>1.8800000000000001E-2</v>
      </c>
      <c r="R645" s="137">
        <f>Q645*H645</f>
        <v>0.82097719999999996</v>
      </c>
      <c r="S645" s="137">
        <v>0</v>
      </c>
      <c r="T645" s="138">
        <f>S645*H645</f>
        <v>0</v>
      </c>
      <c r="AR645" s="139" t="s">
        <v>165</v>
      </c>
      <c r="AT645" s="139" t="s">
        <v>160</v>
      </c>
      <c r="AU645" s="139" t="s">
        <v>82</v>
      </c>
      <c r="AY645" s="17" t="s">
        <v>158</v>
      </c>
      <c r="BE645" s="140">
        <f>IF(N645="základní",J645,0)</f>
        <v>0</v>
      </c>
      <c r="BF645" s="140">
        <f>IF(N645="snížená",J645,0)</f>
        <v>0</v>
      </c>
      <c r="BG645" s="140">
        <f>IF(N645="zákl. přenesená",J645,0)</f>
        <v>0</v>
      </c>
      <c r="BH645" s="140">
        <f>IF(N645="sníž. přenesená",J645,0)</f>
        <v>0</v>
      </c>
      <c r="BI645" s="140">
        <f>IF(N645="nulová",J645,0)</f>
        <v>0</v>
      </c>
      <c r="BJ645" s="17" t="s">
        <v>80</v>
      </c>
      <c r="BK645" s="140">
        <f>ROUND(I645*H645,2)</f>
        <v>0</v>
      </c>
      <c r="BL645" s="17" t="s">
        <v>165</v>
      </c>
      <c r="BM645" s="139" t="s">
        <v>723</v>
      </c>
    </row>
    <row r="646" spans="2:65" s="12" customFormat="1" ht="22.5">
      <c r="B646" s="141"/>
      <c r="D646" s="142" t="s">
        <v>167</v>
      </c>
      <c r="E646" s="143" t="s">
        <v>1</v>
      </c>
      <c r="F646" s="144" t="s">
        <v>724</v>
      </c>
      <c r="H646" s="143" t="s">
        <v>1</v>
      </c>
      <c r="L646" s="141"/>
      <c r="M646" s="145"/>
      <c r="T646" s="146"/>
      <c r="AT646" s="143" t="s">
        <v>167</v>
      </c>
      <c r="AU646" s="143" t="s">
        <v>82</v>
      </c>
      <c r="AV646" s="12" t="s">
        <v>80</v>
      </c>
      <c r="AW646" s="12" t="s">
        <v>28</v>
      </c>
      <c r="AX646" s="12" t="s">
        <v>72</v>
      </c>
      <c r="AY646" s="143" t="s">
        <v>158</v>
      </c>
    </row>
    <row r="647" spans="2:65" s="13" customFormat="1" ht="22.5">
      <c r="B647" s="147"/>
      <c r="D647" s="142" t="s">
        <v>167</v>
      </c>
      <c r="E647" s="148" t="s">
        <v>1</v>
      </c>
      <c r="F647" s="149" t="s">
        <v>725</v>
      </c>
      <c r="H647" s="150">
        <v>27.678999999999998</v>
      </c>
      <c r="L647" s="147"/>
      <c r="M647" s="151"/>
      <c r="T647" s="152"/>
      <c r="AT647" s="148" t="s">
        <v>167</v>
      </c>
      <c r="AU647" s="148" t="s">
        <v>82</v>
      </c>
      <c r="AV647" s="13" t="s">
        <v>82</v>
      </c>
      <c r="AW647" s="13" t="s">
        <v>28</v>
      </c>
      <c r="AX647" s="13" t="s">
        <v>72</v>
      </c>
      <c r="AY647" s="148" t="s">
        <v>158</v>
      </c>
    </row>
    <row r="648" spans="2:65" s="13" customFormat="1">
      <c r="B648" s="147"/>
      <c r="D648" s="142" t="s">
        <v>167</v>
      </c>
      <c r="E648" s="148" t="s">
        <v>1</v>
      </c>
      <c r="F648" s="149" t="s">
        <v>726</v>
      </c>
      <c r="H648" s="150">
        <v>15.99</v>
      </c>
      <c r="L648" s="147"/>
      <c r="M648" s="151"/>
      <c r="T648" s="152"/>
      <c r="AT648" s="148" t="s">
        <v>167</v>
      </c>
      <c r="AU648" s="148" t="s">
        <v>82</v>
      </c>
      <c r="AV648" s="13" t="s">
        <v>82</v>
      </c>
      <c r="AW648" s="13" t="s">
        <v>28</v>
      </c>
      <c r="AX648" s="13" t="s">
        <v>72</v>
      </c>
      <c r="AY648" s="148" t="s">
        <v>158</v>
      </c>
    </row>
    <row r="649" spans="2:65" s="14" customFormat="1">
      <c r="B649" s="153"/>
      <c r="D649" s="142" t="s">
        <v>167</v>
      </c>
      <c r="E649" s="154" t="s">
        <v>1</v>
      </c>
      <c r="F649" s="155" t="s">
        <v>200</v>
      </c>
      <c r="H649" s="156">
        <v>43.668999999999997</v>
      </c>
      <c r="L649" s="153"/>
      <c r="M649" s="157"/>
      <c r="T649" s="158"/>
      <c r="AT649" s="154" t="s">
        <v>167</v>
      </c>
      <c r="AU649" s="154" t="s">
        <v>82</v>
      </c>
      <c r="AV649" s="14" t="s">
        <v>165</v>
      </c>
      <c r="AW649" s="14" t="s">
        <v>28</v>
      </c>
      <c r="AX649" s="14" t="s">
        <v>80</v>
      </c>
      <c r="AY649" s="154" t="s">
        <v>158</v>
      </c>
    </row>
    <row r="650" spans="2:65" s="1" customFormat="1" ht="24.2" customHeight="1">
      <c r="B650" s="128"/>
      <c r="C650" s="129" t="s">
        <v>727</v>
      </c>
      <c r="D650" s="129" t="s">
        <v>160</v>
      </c>
      <c r="E650" s="130" t="s">
        <v>728</v>
      </c>
      <c r="F650" s="131" t="s">
        <v>729</v>
      </c>
      <c r="G650" s="132" t="s">
        <v>310</v>
      </c>
      <c r="H650" s="133">
        <v>3</v>
      </c>
      <c r="I650" s="184"/>
      <c r="J650" s="134">
        <f>ROUND(I650*H650,2)</f>
        <v>0</v>
      </c>
      <c r="K650" s="131" t="s">
        <v>164</v>
      </c>
      <c r="L650" s="29"/>
      <c r="M650" s="135" t="s">
        <v>1</v>
      </c>
      <c r="N650" s="136" t="s">
        <v>37</v>
      </c>
      <c r="O650" s="137">
        <v>0.64</v>
      </c>
      <c r="P650" s="137">
        <f>O650*H650</f>
        <v>1.92</v>
      </c>
      <c r="Q650" s="137">
        <v>2.2259999999999999E-2</v>
      </c>
      <c r="R650" s="137">
        <f>Q650*H650</f>
        <v>6.6779999999999992E-2</v>
      </c>
      <c r="S650" s="137">
        <v>0</v>
      </c>
      <c r="T650" s="138">
        <f>S650*H650</f>
        <v>0</v>
      </c>
      <c r="AR650" s="139" t="s">
        <v>165</v>
      </c>
      <c r="AT650" s="139" t="s">
        <v>160</v>
      </c>
      <c r="AU650" s="139" t="s">
        <v>82</v>
      </c>
      <c r="AY650" s="17" t="s">
        <v>158</v>
      </c>
      <c r="BE650" s="140">
        <f>IF(N650="základní",J650,0)</f>
        <v>0</v>
      </c>
      <c r="BF650" s="140">
        <f>IF(N650="snížená",J650,0)</f>
        <v>0</v>
      </c>
      <c r="BG650" s="140">
        <f>IF(N650="zákl. přenesená",J650,0)</f>
        <v>0</v>
      </c>
      <c r="BH650" s="140">
        <f>IF(N650="sníž. přenesená",J650,0)</f>
        <v>0</v>
      </c>
      <c r="BI650" s="140">
        <f>IF(N650="nulová",J650,0)</f>
        <v>0</v>
      </c>
      <c r="BJ650" s="17" t="s">
        <v>80</v>
      </c>
      <c r="BK650" s="140">
        <f>ROUND(I650*H650,2)</f>
        <v>0</v>
      </c>
      <c r="BL650" s="17" t="s">
        <v>165</v>
      </c>
      <c r="BM650" s="139" t="s">
        <v>730</v>
      </c>
    </row>
    <row r="651" spans="2:65" s="13" customFormat="1">
      <c r="B651" s="147"/>
      <c r="D651" s="142" t="s">
        <v>167</v>
      </c>
      <c r="E651" s="148" t="s">
        <v>1</v>
      </c>
      <c r="F651" s="149" t="s">
        <v>731</v>
      </c>
      <c r="H651" s="150">
        <v>1</v>
      </c>
      <c r="L651" s="147"/>
      <c r="M651" s="151"/>
      <c r="T651" s="152"/>
      <c r="AT651" s="148" t="s">
        <v>167</v>
      </c>
      <c r="AU651" s="148" t="s">
        <v>82</v>
      </c>
      <c r="AV651" s="13" t="s">
        <v>82</v>
      </c>
      <c r="AW651" s="13" t="s">
        <v>28</v>
      </c>
      <c r="AX651" s="13" t="s">
        <v>72</v>
      </c>
      <c r="AY651" s="148" t="s">
        <v>158</v>
      </c>
    </row>
    <row r="652" spans="2:65" s="13" customFormat="1">
      <c r="B652" s="147"/>
      <c r="D652" s="142" t="s">
        <v>167</v>
      </c>
      <c r="E652" s="148" t="s">
        <v>1</v>
      </c>
      <c r="F652" s="149" t="s">
        <v>732</v>
      </c>
      <c r="H652" s="150">
        <v>2</v>
      </c>
      <c r="L652" s="147"/>
      <c r="M652" s="151"/>
      <c r="T652" s="152"/>
      <c r="AT652" s="148" t="s">
        <v>167</v>
      </c>
      <c r="AU652" s="148" t="s">
        <v>82</v>
      </c>
      <c r="AV652" s="13" t="s">
        <v>82</v>
      </c>
      <c r="AW652" s="13" t="s">
        <v>28</v>
      </c>
      <c r="AX652" s="13" t="s">
        <v>72</v>
      </c>
      <c r="AY652" s="148" t="s">
        <v>158</v>
      </c>
    </row>
    <row r="653" spans="2:65" s="14" customFormat="1">
      <c r="B653" s="153"/>
      <c r="D653" s="142" t="s">
        <v>167</v>
      </c>
      <c r="E653" s="154" t="s">
        <v>1</v>
      </c>
      <c r="F653" s="155" t="s">
        <v>200</v>
      </c>
      <c r="H653" s="156">
        <v>3</v>
      </c>
      <c r="L653" s="153"/>
      <c r="M653" s="157"/>
      <c r="T653" s="158"/>
      <c r="AT653" s="154" t="s">
        <v>167</v>
      </c>
      <c r="AU653" s="154" t="s">
        <v>82</v>
      </c>
      <c r="AV653" s="14" t="s">
        <v>165</v>
      </c>
      <c r="AW653" s="14" t="s">
        <v>28</v>
      </c>
      <c r="AX653" s="14" t="s">
        <v>80</v>
      </c>
      <c r="AY653" s="154" t="s">
        <v>158</v>
      </c>
    </row>
    <row r="654" spans="2:65" s="1" customFormat="1" ht="24.2" customHeight="1">
      <c r="B654" s="128"/>
      <c r="C654" s="129" t="s">
        <v>733</v>
      </c>
      <c r="D654" s="129" t="s">
        <v>160</v>
      </c>
      <c r="E654" s="130" t="s">
        <v>734</v>
      </c>
      <c r="F654" s="131" t="s">
        <v>735</v>
      </c>
      <c r="G654" s="132" t="s">
        <v>310</v>
      </c>
      <c r="H654" s="133">
        <v>8</v>
      </c>
      <c r="I654" s="184"/>
      <c r="J654" s="134">
        <f>ROUND(I654*H654,2)</f>
        <v>0</v>
      </c>
      <c r="K654" s="131" t="s">
        <v>164</v>
      </c>
      <c r="L654" s="29"/>
      <c r="M654" s="135" t="s">
        <v>1</v>
      </c>
      <c r="N654" s="136" t="s">
        <v>37</v>
      </c>
      <c r="O654" s="137">
        <v>2.1789999999999998</v>
      </c>
      <c r="P654" s="137">
        <f>O654*H654</f>
        <v>17.431999999999999</v>
      </c>
      <c r="Q654" s="137">
        <v>8.9050000000000004E-2</v>
      </c>
      <c r="R654" s="137">
        <f>Q654*H654</f>
        <v>0.71240000000000003</v>
      </c>
      <c r="S654" s="137">
        <v>0</v>
      </c>
      <c r="T654" s="138">
        <f>S654*H654</f>
        <v>0</v>
      </c>
      <c r="AR654" s="139" t="s">
        <v>165</v>
      </c>
      <c r="AT654" s="139" t="s">
        <v>160</v>
      </c>
      <c r="AU654" s="139" t="s">
        <v>82</v>
      </c>
      <c r="AY654" s="17" t="s">
        <v>158</v>
      </c>
      <c r="BE654" s="140">
        <f>IF(N654="základní",J654,0)</f>
        <v>0</v>
      </c>
      <c r="BF654" s="140">
        <f>IF(N654="snížená",J654,0)</f>
        <v>0</v>
      </c>
      <c r="BG654" s="140">
        <f>IF(N654="zákl. přenesená",J654,0)</f>
        <v>0</v>
      </c>
      <c r="BH654" s="140">
        <f>IF(N654="sníž. přenesená",J654,0)</f>
        <v>0</v>
      </c>
      <c r="BI654" s="140">
        <f>IF(N654="nulová",J654,0)</f>
        <v>0</v>
      </c>
      <c r="BJ654" s="17" t="s">
        <v>80</v>
      </c>
      <c r="BK654" s="140">
        <f>ROUND(I654*H654,2)</f>
        <v>0</v>
      </c>
      <c r="BL654" s="17" t="s">
        <v>165</v>
      </c>
      <c r="BM654" s="139" t="s">
        <v>736</v>
      </c>
    </row>
    <row r="655" spans="2:65" s="12" customFormat="1">
      <c r="B655" s="141"/>
      <c r="D655" s="142" t="s">
        <v>167</v>
      </c>
      <c r="E655" s="143" t="s">
        <v>1</v>
      </c>
      <c r="F655" s="144" t="s">
        <v>737</v>
      </c>
      <c r="H655" s="143" t="s">
        <v>1</v>
      </c>
      <c r="I655" s="190"/>
      <c r="L655" s="141"/>
      <c r="M655" s="145"/>
      <c r="T655" s="146"/>
      <c r="AT655" s="143" t="s">
        <v>167</v>
      </c>
      <c r="AU655" s="143" t="s">
        <v>82</v>
      </c>
      <c r="AV655" s="12" t="s">
        <v>80</v>
      </c>
      <c r="AW655" s="12" t="s">
        <v>28</v>
      </c>
      <c r="AX655" s="12" t="s">
        <v>72</v>
      </c>
      <c r="AY655" s="143" t="s">
        <v>158</v>
      </c>
    </row>
    <row r="656" spans="2:65" s="13" customFormat="1">
      <c r="B656" s="147"/>
      <c r="D656" s="142" t="s">
        <v>167</v>
      </c>
      <c r="E656" s="148" t="s">
        <v>1</v>
      </c>
      <c r="F656" s="149" t="s">
        <v>738</v>
      </c>
      <c r="H656" s="150">
        <v>5</v>
      </c>
      <c r="L656" s="147"/>
      <c r="M656" s="151"/>
      <c r="T656" s="152"/>
      <c r="AT656" s="148" t="s">
        <v>167</v>
      </c>
      <c r="AU656" s="148" t="s">
        <v>82</v>
      </c>
      <c r="AV656" s="13" t="s">
        <v>82</v>
      </c>
      <c r="AW656" s="13" t="s">
        <v>28</v>
      </c>
      <c r="AX656" s="13" t="s">
        <v>72</v>
      </c>
      <c r="AY656" s="148" t="s">
        <v>158</v>
      </c>
    </row>
    <row r="657" spans="2:65" s="12" customFormat="1">
      <c r="B657" s="141"/>
      <c r="D657" s="142" t="s">
        <v>167</v>
      </c>
      <c r="E657" s="143" t="s">
        <v>1</v>
      </c>
      <c r="F657" s="144" t="s">
        <v>739</v>
      </c>
      <c r="H657" s="143" t="s">
        <v>1</v>
      </c>
      <c r="L657" s="141"/>
      <c r="M657" s="145"/>
      <c r="T657" s="146"/>
      <c r="AT657" s="143" t="s">
        <v>167</v>
      </c>
      <c r="AU657" s="143" t="s">
        <v>82</v>
      </c>
      <c r="AV657" s="12" t="s">
        <v>80</v>
      </c>
      <c r="AW657" s="12" t="s">
        <v>28</v>
      </c>
      <c r="AX657" s="12" t="s">
        <v>72</v>
      </c>
      <c r="AY657" s="143" t="s">
        <v>158</v>
      </c>
    </row>
    <row r="658" spans="2:65" s="13" customFormat="1">
      <c r="B658" s="147"/>
      <c r="D658" s="142" t="s">
        <v>167</v>
      </c>
      <c r="E658" s="148" t="s">
        <v>1</v>
      </c>
      <c r="F658" s="149" t="s">
        <v>740</v>
      </c>
      <c r="H658" s="150">
        <v>3</v>
      </c>
      <c r="L658" s="147"/>
      <c r="M658" s="151"/>
      <c r="T658" s="152"/>
      <c r="AT658" s="148" t="s">
        <v>167</v>
      </c>
      <c r="AU658" s="148" t="s">
        <v>82</v>
      </c>
      <c r="AV658" s="13" t="s">
        <v>82</v>
      </c>
      <c r="AW658" s="13" t="s">
        <v>28</v>
      </c>
      <c r="AX658" s="13" t="s">
        <v>72</v>
      </c>
      <c r="AY658" s="148" t="s">
        <v>158</v>
      </c>
    </row>
    <row r="659" spans="2:65" s="14" customFormat="1">
      <c r="B659" s="153"/>
      <c r="D659" s="142" t="s">
        <v>167</v>
      </c>
      <c r="E659" s="154" t="s">
        <v>1</v>
      </c>
      <c r="F659" s="155" t="s">
        <v>200</v>
      </c>
      <c r="H659" s="156">
        <v>8</v>
      </c>
      <c r="L659" s="153"/>
      <c r="M659" s="157"/>
      <c r="T659" s="158"/>
      <c r="AT659" s="154" t="s">
        <v>167</v>
      </c>
      <c r="AU659" s="154" t="s">
        <v>82</v>
      </c>
      <c r="AV659" s="14" t="s">
        <v>165</v>
      </c>
      <c r="AW659" s="14" t="s">
        <v>28</v>
      </c>
      <c r="AX659" s="14" t="s">
        <v>80</v>
      </c>
      <c r="AY659" s="154" t="s">
        <v>158</v>
      </c>
    </row>
    <row r="660" spans="2:65" s="1" customFormat="1" ht="16.5" customHeight="1">
      <c r="B660" s="128"/>
      <c r="C660" s="129" t="s">
        <v>741</v>
      </c>
      <c r="D660" s="129" t="s">
        <v>160</v>
      </c>
      <c r="E660" s="130" t="s">
        <v>742</v>
      </c>
      <c r="F660" s="131" t="s">
        <v>743</v>
      </c>
      <c r="G660" s="132" t="s">
        <v>212</v>
      </c>
      <c r="H660" s="133">
        <v>300</v>
      </c>
      <c r="I660" s="184"/>
      <c r="J660" s="134">
        <f>ROUND(I660*H660,2)</f>
        <v>0</v>
      </c>
      <c r="K660" s="131" t="s">
        <v>164</v>
      </c>
      <c r="L660" s="29"/>
      <c r="M660" s="135" t="s">
        <v>1</v>
      </c>
      <c r="N660" s="136" t="s">
        <v>37</v>
      </c>
      <c r="O660" s="137">
        <v>0.04</v>
      </c>
      <c r="P660" s="137">
        <f>O660*H660</f>
        <v>12</v>
      </c>
      <c r="Q660" s="137">
        <v>0</v>
      </c>
      <c r="R660" s="137">
        <f>Q660*H660</f>
        <v>0</v>
      </c>
      <c r="S660" s="137">
        <v>0</v>
      </c>
      <c r="T660" s="138">
        <f>S660*H660</f>
        <v>0</v>
      </c>
      <c r="AR660" s="139" t="s">
        <v>165</v>
      </c>
      <c r="AT660" s="139" t="s">
        <v>160</v>
      </c>
      <c r="AU660" s="139" t="s">
        <v>82</v>
      </c>
      <c r="AY660" s="17" t="s">
        <v>158</v>
      </c>
      <c r="BE660" s="140">
        <f>IF(N660="základní",J660,0)</f>
        <v>0</v>
      </c>
      <c r="BF660" s="140">
        <f>IF(N660="snížená",J660,0)</f>
        <v>0</v>
      </c>
      <c r="BG660" s="140">
        <f>IF(N660="zákl. přenesená",J660,0)</f>
        <v>0</v>
      </c>
      <c r="BH660" s="140">
        <f>IF(N660="sníž. přenesená",J660,0)</f>
        <v>0</v>
      </c>
      <c r="BI660" s="140">
        <f>IF(N660="nulová",J660,0)</f>
        <v>0</v>
      </c>
      <c r="BJ660" s="17" t="s">
        <v>80</v>
      </c>
      <c r="BK660" s="140">
        <f>ROUND(I660*H660,2)</f>
        <v>0</v>
      </c>
      <c r="BL660" s="17" t="s">
        <v>165</v>
      </c>
      <c r="BM660" s="139" t="s">
        <v>744</v>
      </c>
    </row>
    <row r="661" spans="2:65" s="1" customFormat="1" ht="24.2" customHeight="1">
      <c r="B661" s="128"/>
      <c r="C661" s="129" t="s">
        <v>745</v>
      </c>
      <c r="D661" s="129" t="s">
        <v>160</v>
      </c>
      <c r="E661" s="130" t="s">
        <v>746</v>
      </c>
      <c r="F661" s="131" t="s">
        <v>747</v>
      </c>
      <c r="G661" s="132" t="s">
        <v>212</v>
      </c>
      <c r="H661" s="133">
        <v>82.006</v>
      </c>
      <c r="I661" s="184"/>
      <c r="J661" s="134">
        <f>ROUND(I661*H661,2)</f>
        <v>0</v>
      </c>
      <c r="K661" s="131" t="s">
        <v>164</v>
      </c>
      <c r="L661" s="29"/>
      <c r="M661" s="135" t="s">
        <v>1</v>
      </c>
      <c r="N661" s="136" t="s">
        <v>37</v>
      </c>
      <c r="O661" s="137">
        <v>0.08</v>
      </c>
      <c r="P661" s="137">
        <f>O661*H661</f>
        <v>6.5604800000000001</v>
      </c>
      <c r="Q661" s="137">
        <v>0</v>
      </c>
      <c r="R661" s="137">
        <f>Q661*H661</f>
        <v>0</v>
      </c>
      <c r="S661" s="137">
        <v>0</v>
      </c>
      <c r="T661" s="138">
        <f>S661*H661</f>
        <v>0</v>
      </c>
      <c r="AR661" s="139" t="s">
        <v>165</v>
      </c>
      <c r="AT661" s="139" t="s">
        <v>160</v>
      </c>
      <c r="AU661" s="139" t="s">
        <v>82</v>
      </c>
      <c r="AY661" s="17" t="s">
        <v>158</v>
      </c>
      <c r="BE661" s="140">
        <f>IF(N661="základní",J661,0)</f>
        <v>0</v>
      </c>
      <c r="BF661" s="140">
        <f>IF(N661="snížená",J661,0)</f>
        <v>0</v>
      </c>
      <c r="BG661" s="140">
        <f>IF(N661="zákl. přenesená",J661,0)</f>
        <v>0</v>
      </c>
      <c r="BH661" s="140">
        <f>IF(N661="sníž. přenesená",J661,0)</f>
        <v>0</v>
      </c>
      <c r="BI661" s="140">
        <f>IF(N661="nulová",J661,0)</f>
        <v>0</v>
      </c>
      <c r="BJ661" s="17" t="s">
        <v>80</v>
      </c>
      <c r="BK661" s="140">
        <f>ROUND(I661*H661,2)</f>
        <v>0</v>
      </c>
      <c r="BL661" s="17" t="s">
        <v>165</v>
      </c>
      <c r="BM661" s="139" t="s">
        <v>748</v>
      </c>
    </row>
    <row r="662" spans="2:65" s="12" customFormat="1">
      <c r="B662" s="141"/>
      <c r="D662" s="142" t="s">
        <v>167</v>
      </c>
      <c r="E662" s="143" t="s">
        <v>1</v>
      </c>
      <c r="F662" s="144" t="s">
        <v>749</v>
      </c>
      <c r="H662" s="143" t="s">
        <v>1</v>
      </c>
      <c r="L662" s="141"/>
      <c r="M662" s="145"/>
      <c r="T662" s="146"/>
      <c r="AT662" s="143" t="s">
        <v>167</v>
      </c>
      <c r="AU662" s="143" t="s">
        <v>82</v>
      </c>
      <c r="AV662" s="12" t="s">
        <v>80</v>
      </c>
      <c r="AW662" s="12" t="s">
        <v>28</v>
      </c>
      <c r="AX662" s="12" t="s">
        <v>72</v>
      </c>
      <c r="AY662" s="143" t="s">
        <v>158</v>
      </c>
    </row>
    <row r="663" spans="2:65" s="13" customFormat="1" ht="22.5">
      <c r="B663" s="147"/>
      <c r="D663" s="142" t="s">
        <v>167</v>
      </c>
      <c r="E663" s="148" t="s">
        <v>1</v>
      </c>
      <c r="F663" s="149" t="s">
        <v>750</v>
      </c>
      <c r="H663" s="150">
        <v>33.323999999999998</v>
      </c>
      <c r="L663" s="147"/>
      <c r="M663" s="151"/>
      <c r="T663" s="152"/>
      <c r="AT663" s="148" t="s">
        <v>167</v>
      </c>
      <c r="AU663" s="148" t="s">
        <v>82</v>
      </c>
      <c r="AV663" s="13" t="s">
        <v>82</v>
      </c>
      <c r="AW663" s="13" t="s">
        <v>28</v>
      </c>
      <c r="AX663" s="13" t="s">
        <v>72</v>
      </c>
      <c r="AY663" s="148" t="s">
        <v>158</v>
      </c>
    </row>
    <row r="664" spans="2:65" s="13" customFormat="1">
      <c r="B664" s="147"/>
      <c r="D664" s="142" t="s">
        <v>167</v>
      </c>
      <c r="E664" s="148" t="s">
        <v>1</v>
      </c>
      <c r="F664" s="149" t="s">
        <v>751</v>
      </c>
      <c r="H664" s="150">
        <v>15.398</v>
      </c>
      <c r="L664" s="147"/>
      <c r="M664" s="151"/>
      <c r="T664" s="152"/>
      <c r="AT664" s="148" t="s">
        <v>167</v>
      </c>
      <c r="AU664" s="148" t="s">
        <v>82</v>
      </c>
      <c r="AV664" s="13" t="s">
        <v>82</v>
      </c>
      <c r="AW664" s="13" t="s">
        <v>28</v>
      </c>
      <c r="AX664" s="13" t="s">
        <v>72</v>
      </c>
      <c r="AY664" s="148" t="s">
        <v>158</v>
      </c>
    </row>
    <row r="665" spans="2:65" s="13" customFormat="1">
      <c r="B665" s="147"/>
      <c r="D665" s="142" t="s">
        <v>167</v>
      </c>
      <c r="E665" s="148" t="s">
        <v>1</v>
      </c>
      <c r="F665" s="149" t="s">
        <v>752</v>
      </c>
      <c r="H665" s="150">
        <v>14.705</v>
      </c>
      <c r="L665" s="147"/>
      <c r="M665" s="151"/>
      <c r="T665" s="152"/>
      <c r="AT665" s="148" t="s">
        <v>167</v>
      </c>
      <c r="AU665" s="148" t="s">
        <v>82</v>
      </c>
      <c r="AV665" s="13" t="s">
        <v>82</v>
      </c>
      <c r="AW665" s="13" t="s">
        <v>28</v>
      </c>
      <c r="AX665" s="13" t="s">
        <v>72</v>
      </c>
      <c r="AY665" s="148" t="s">
        <v>158</v>
      </c>
    </row>
    <row r="666" spans="2:65" s="15" customFormat="1">
      <c r="B666" s="168"/>
      <c r="D666" s="142" t="s">
        <v>167</v>
      </c>
      <c r="E666" s="169" t="s">
        <v>1</v>
      </c>
      <c r="F666" s="170" t="s">
        <v>331</v>
      </c>
      <c r="H666" s="171">
        <v>63.427</v>
      </c>
      <c r="L666" s="168"/>
      <c r="M666" s="172"/>
      <c r="T666" s="173"/>
      <c r="AT666" s="169" t="s">
        <v>167</v>
      </c>
      <c r="AU666" s="169" t="s">
        <v>82</v>
      </c>
      <c r="AV666" s="15" t="s">
        <v>178</v>
      </c>
      <c r="AW666" s="15" t="s">
        <v>28</v>
      </c>
      <c r="AX666" s="15" t="s">
        <v>72</v>
      </c>
      <c r="AY666" s="169" t="s">
        <v>158</v>
      </c>
    </row>
    <row r="667" spans="2:65" s="12" customFormat="1">
      <c r="B667" s="141"/>
      <c r="D667" s="142" t="s">
        <v>167</v>
      </c>
      <c r="E667" s="143" t="s">
        <v>1</v>
      </c>
      <c r="F667" s="144" t="s">
        <v>753</v>
      </c>
      <c r="H667" s="143" t="s">
        <v>1</v>
      </c>
      <c r="L667" s="141"/>
      <c r="M667" s="145"/>
      <c r="T667" s="146"/>
      <c r="AT667" s="143" t="s">
        <v>167</v>
      </c>
      <c r="AU667" s="143" t="s">
        <v>82</v>
      </c>
      <c r="AV667" s="12" t="s">
        <v>80</v>
      </c>
      <c r="AW667" s="12" t="s">
        <v>28</v>
      </c>
      <c r="AX667" s="12" t="s">
        <v>72</v>
      </c>
      <c r="AY667" s="143" t="s">
        <v>158</v>
      </c>
    </row>
    <row r="668" spans="2:65" s="13" customFormat="1">
      <c r="B668" s="147"/>
      <c r="D668" s="142" t="s">
        <v>167</v>
      </c>
      <c r="E668" s="148" t="s">
        <v>1</v>
      </c>
      <c r="F668" s="149" t="s">
        <v>754</v>
      </c>
      <c r="H668" s="150">
        <v>18.579000000000001</v>
      </c>
      <c r="L668" s="147"/>
      <c r="M668" s="151"/>
      <c r="T668" s="152"/>
      <c r="AT668" s="148" t="s">
        <v>167</v>
      </c>
      <c r="AU668" s="148" t="s">
        <v>82</v>
      </c>
      <c r="AV668" s="13" t="s">
        <v>82</v>
      </c>
      <c r="AW668" s="13" t="s">
        <v>28</v>
      </c>
      <c r="AX668" s="13" t="s">
        <v>72</v>
      </c>
      <c r="AY668" s="148" t="s">
        <v>158</v>
      </c>
    </row>
    <row r="669" spans="2:65" s="14" customFormat="1">
      <c r="B669" s="153"/>
      <c r="D669" s="142" t="s">
        <v>167</v>
      </c>
      <c r="E669" s="154" t="s">
        <v>1</v>
      </c>
      <c r="F669" s="155" t="s">
        <v>200</v>
      </c>
      <c r="H669" s="156">
        <v>82.006</v>
      </c>
      <c r="L669" s="153"/>
      <c r="M669" s="157"/>
      <c r="T669" s="158"/>
      <c r="AT669" s="154" t="s">
        <v>167</v>
      </c>
      <c r="AU669" s="154" t="s">
        <v>82</v>
      </c>
      <c r="AV669" s="14" t="s">
        <v>165</v>
      </c>
      <c r="AW669" s="14" t="s">
        <v>28</v>
      </c>
      <c r="AX669" s="14" t="s">
        <v>80</v>
      </c>
      <c r="AY669" s="154" t="s">
        <v>158</v>
      </c>
    </row>
    <row r="670" spans="2:65" s="1" customFormat="1" ht="24.2" customHeight="1">
      <c r="B670" s="128"/>
      <c r="C670" s="129" t="s">
        <v>755</v>
      </c>
      <c r="D670" s="129" t="s">
        <v>160</v>
      </c>
      <c r="E670" s="130" t="s">
        <v>756</v>
      </c>
      <c r="F670" s="131" t="s">
        <v>757</v>
      </c>
      <c r="G670" s="132" t="s">
        <v>212</v>
      </c>
      <c r="H670" s="133">
        <v>5.17</v>
      </c>
      <c r="I670" s="184"/>
      <c r="J670" s="134">
        <f>ROUND(I670*H670,2)</f>
        <v>0</v>
      </c>
      <c r="K670" s="131" t="s">
        <v>164</v>
      </c>
      <c r="L670" s="29"/>
      <c r="M670" s="135" t="s">
        <v>1</v>
      </c>
      <c r="N670" s="136" t="s">
        <v>37</v>
      </c>
      <c r="O670" s="137">
        <v>0.41</v>
      </c>
      <c r="P670" s="137">
        <f>O670*H670</f>
        <v>2.1196999999999999</v>
      </c>
      <c r="Q670" s="137">
        <v>4.3800000000000002E-3</v>
      </c>
      <c r="R670" s="137">
        <f>Q670*H670</f>
        <v>2.2644600000000001E-2</v>
      </c>
      <c r="S670" s="137">
        <v>0</v>
      </c>
      <c r="T670" s="138">
        <f>S670*H670</f>
        <v>0</v>
      </c>
      <c r="AR670" s="139" t="s">
        <v>165</v>
      </c>
      <c r="AT670" s="139" t="s">
        <v>160</v>
      </c>
      <c r="AU670" s="139" t="s">
        <v>82</v>
      </c>
      <c r="AY670" s="17" t="s">
        <v>158</v>
      </c>
      <c r="BE670" s="140">
        <f>IF(N670="základní",J670,0)</f>
        <v>0</v>
      </c>
      <c r="BF670" s="140">
        <f>IF(N670="snížená",J670,0)</f>
        <v>0</v>
      </c>
      <c r="BG670" s="140">
        <f>IF(N670="zákl. přenesená",J670,0)</f>
        <v>0</v>
      </c>
      <c r="BH670" s="140">
        <f>IF(N670="sníž. přenesená",J670,0)</f>
        <v>0</v>
      </c>
      <c r="BI670" s="140">
        <f>IF(N670="nulová",J670,0)</f>
        <v>0</v>
      </c>
      <c r="BJ670" s="17" t="s">
        <v>80</v>
      </c>
      <c r="BK670" s="140">
        <f>ROUND(I670*H670,2)</f>
        <v>0</v>
      </c>
      <c r="BL670" s="17" t="s">
        <v>165</v>
      </c>
      <c r="BM670" s="139" t="s">
        <v>758</v>
      </c>
    </row>
    <row r="671" spans="2:65" s="12" customFormat="1">
      <c r="B671" s="141"/>
      <c r="D671" s="142" t="s">
        <v>167</v>
      </c>
      <c r="E671" s="143" t="s">
        <v>1</v>
      </c>
      <c r="F671" s="144" t="s">
        <v>759</v>
      </c>
      <c r="H671" s="143" t="s">
        <v>1</v>
      </c>
      <c r="L671" s="141"/>
      <c r="M671" s="145"/>
      <c r="T671" s="146"/>
      <c r="AT671" s="143" t="s">
        <v>167</v>
      </c>
      <c r="AU671" s="143" t="s">
        <v>82</v>
      </c>
      <c r="AV671" s="12" t="s">
        <v>80</v>
      </c>
      <c r="AW671" s="12" t="s">
        <v>28</v>
      </c>
      <c r="AX671" s="12" t="s">
        <v>72</v>
      </c>
      <c r="AY671" s="143" t="s">
        <v>158</v>
      </c>
    </row>
    <row r="672" spans="2:65" s="13" customFormat="1">
      <c r="B672" s="147"/>
      <c r="D672" s="142" t="s">
        <v>167</v>
      </c>
      <c r="E672" s="148" t="s">
        <v>1</v>
      </c>
      <c r="F672" s="149" t="s">
        <v>760</v>
      </c>
      <c r="H672" s="150">
        <v>5.17</v>
      </c>
      <c r="L672" s="147"/>
      <c r="M672" s="151"/>
      <c r="T672" s="152"/>
      <c r="AT672" s="148" t="s">
        <v>167</v>
      </c>
      <c r="AU672" s="148" t="s">
        <v>82</v>
      </c>
      <c r="AV672" s="13" t="s">
        <v>82</v>
      </c>
      <c r="AW672" s="13" t="s">
        <v>28</v>
      </c>
      <c r="AX672" s="13" t="s">
        <v>80</v>
      </c>
      <c r="AY672" s="148" t="s">
        <v>158</v>
      </c>
    </row>
    <row r="673" spans="2:65" s="1" customFormat="1" ht="24.2" customHeight="1">
      <c r="B673" s="128"/>
      <c r="C673" s="129" t="s">
        <v>761</v>
      </c>
      <c r="D673" s="129" t="s">
        <v>160</v>
      </c>
      <c r="E673" s="130" t="s">
        <v>762</v>
      </c>
      <c r="F673" s="131" t="s">
        <v>763</v>
      </c>
      <c r="G673" s="132" t="s">
        <v>212</v>
      </c>
      <c r="H673" s="133">
        <v>50.555</v>
      </c>
      <c r="I673" s="184"/>
      <c r="J673" s="134">
        <f>ROUND(I673*H673,2)</f>
        <v>0</v>
      </c>
      <c r="K673" s="131" t="s">
        <v>164</v>
      </c>
      <c r="L673" s="29"/>
      <c r="M673" s="135" t="s">
        <v>1</v>
      </c>
      <c r="N673" s="136" t="s">
        <v>37</v>
      </c>
      <c r="O673" s="137">
        <v>8.5999999999999993E-2</v>
      </c>
      <c r="P673" s="137">
        <f>O673*H673</f>
        <v>4.3477299999999994</v>
      </c>
      <c r="Q673" s="137">
        <v>1.3999999999999999E-4</v>
      </c>
      <c r="R673" s="137">
        <f>Q673*H673</f>
        <v>7.0776999999999993E-3</v>
      </c>
      <c r="S673" s="137">
        <v>0</v>
      </c>
      <c r="T673" s="138">
        <f>S673*H673</f>
        <v>0</v>
      </c>
      <c r="AR673" s="139" t="s">
        <v>165</v>
      </c>
      <c r="AT673" s="139" t="s">
        <v>160</v>
      </c>
      <c r="AU673" s="139" t="s">
        <v>82</v>
      </c>
      <c r="AY673" s="17" t="s">
        <v>158</v>
      </c>
      <c r="BE673" s="140">
        <f>IF(N673="základní",J673,0)</f>
        <v>0</v>
      </c>
      <c r="BF673" s="140">
        <f>IF(N673="snížená",J673,0)</f>
        <v>0</v>
      </c>
      <c r="BG673" s="140">
        <f>IF(N673="zákl. přenesená",J673,0)</f>
        <v>0</v>
      </c>
      <c r="BH673" s="140">
        <f>IF(N673="sníž. přenesená",J673,0)</f>
        <v>0</v>
      </c>
      <c r="BI673" s="140">
        <f>IF(N673="nulová",J673,0)</f>
        <v>0</v>
      </c>
      <c r="BJ673" s="17" t="s">
        <v>80</v>
      </c>
      <c r="BK673" s="140">
        <f>ROUND(I673*H673,2)</f>
        <v>0</v>
      </c>
      <c r="BL673" s="17" t="s">
        <v>165</v>
      </c>
      <c r="BM673" s="139" t="s">
        <v>764</v>
      </c>
    </row>
    <row r="674" spans="2:65" s="12" customFormat="1" ht="22.5">
      <c r="B674" s="141"/>
      <c r="D674" s="142" t="s">
        <v>167</v>
      </c>
      <c r="E674" s="143" t="s">
        <v>1</v>
      </c>
      <c r="F674" s="144" t="s">
        <v>539</v>
      </c>
      <c r="H674" s="143" t="s">
        <v>1</v>
      </c>
      <c r="L674" s="141"/>
      <c r="M674" s="145"/>
      <c r="T674" s="146"/>
      <c r="AT674" s="143" t="s">
        <v>167</v>
      </c>
      <c r="AU674" s="143" t="s">
        <v>82</v>
      </c>
      <c r="AV674" s="12" t="s">
        <v>80</v>
      </c>
      <c r="AW674" s="12" t="s">
        <v>28</v>
      </c>
      <c r="AX674" s="12" t="s">
        <v>72</v>
      </c>
      <c r="AY674" s="143" t="s">
        <v>158</v>
      </c>
    </row>
    <row r="675" spans="2:65" s="13" customFormat="1">
      <c r="B675" s="147"/>
      <c r="D675" s="142" t="s">
        <v>167</v>
      </c>
      <c r="E675" s="148" t="s">
        <v>1</v>
      </c>
      <c r="F675" s="149" t="s">
        <v>540</v>
      </c>
      <c r="H675" s="150">
        <v>45.384999999999998</v>
      </c>
      <c r="L675" s="147"/>
      <c r="M675" s="151"/>
      <c r="T675" s="152"/>
      <c r="AT675" s="148" t="s">
        <v>167</v>
      </c>
      <c r="AU675" s="148" t="s">
        <v>82</v>
      </c>
      <c r="AV675" s="13" t="s">
        <v>82</v>
      </c>
      <c r="AW675" s="13" t="s">
        <v>28</v>
      </c>
      <c r="AX675" s="13" t="s">
        <v>72</v>
      </c>
      <c r="AY675" s="148" t="s">
        <v>158</v>
      </c>
    </row>
    <row r="676" spans="2:65" s="12" customFormat="1">
      <c r="B676" s="141"/>
      <c r="D676" s="142" t="s">
        <v>167</v>
      </c>
      <c r="E676" s="143" t="s">
        <v>1</v>
      </c>
      <c r="F676" s="144" t="s">
        <v>765</v>
      </c>
      <c r="H676" s="143" t="s">
        <v>1</v>
      </c>
      <c r="L676" s="141"/>
      <c r="M676" s="145"/>
      <c r="T676" s="146"/>
      <c r="AT676" s="143" t="s">
        <v>167</v>
      </c>
      <c r="AU676" s="143" t="s">
        <v>82</v>
      </c>
      <c r="AV676" s="12" t="s">
        <v>80</v>
      </c>
      <c r="AW676" s="12" t="s">
        <v>28</v>
      </c>
      <c r="AX676" s="12" t="s">
        <v>72</v>
      </c>
      <c r="AY676" s="143" t="s">
        <v>158</v>
      </c>
    </row>
    <row r="677" spans="2:65" s="13" customFormat="1">
      <c r="B677" s="147"/>
      <c r="D677" s="142" t="s">
        <v>167</v>
      </c>
      <c r="E677" s="148" t="s">
        <v>1</v>
      </c>
      <c r="F677" s="149" t="s">
        <v>760</v>
      </c>
      <c r="H677" s="150">
        <v>5.17</v>
      </c>
      <c r="L677" s="147"/>
      <c r="M677" s="151"/>
      <c r="T677" s="152"/>
      <c r="AT677" s="148" t="s">
        <v>167</v>
      </c>
      <c r="AU677" s="148" t="s">
        <v>82</v>
      </c>
      <c r="AV677" s="13" t="s">
        <v>82</v>
      </c>
      <c r="AW677" s="13" t="s">
        <v>28</v>
      </c>
      <c r="AX677" s="13" t="s">
        <v>72</v>
      </c>
      <c r="AY677" s="148" t="s">
        <v>158</v>
      </c>
    </row>
    <row r="678" spans="2:65" s="14" customFormat="1">
      <c r="B678" s="153"/>
      <c r="D678" s="142" t="s">
        <v>167</v>
      </c>
      <c r="E678" s="154" t="s">
        <v>1</v>
      </c>
      <c r="F678" s="155" t="s">
        <v>200</v>
      </c>
      <c r="H678" s="156">
        <v>50.555</v>
      </c>
      <c r="L678" s="153"/>
      <c r="M678" s="157"/>
      <c r="T678" s="158"/>
      <c r="AT678" s="154" t="s">
        <v>167</v>
      </c>
      <c r="AU678" s="154" t="s">
        <v>82</v>
      </c>
      <c r="AV678" s="14" t="s">
        <v>165</v>
      </c>
      <c r="AW678" s="14" t="s">
        <v>28</v>
      </c>
      <c r="AX678" s="14" t="s">
        <v>80</v>
      </c>
      <c r="AY678" s="154" t="s">
        <v>158</v>
      </c>
    </row>
    <row r="679" spans="2:65" s="1" customFormat="1" ht="44.25" customHeight="1">
      <c r="B679" s="128"/>
      <c r="C679" s="129" t="s">
        <v>766</v>
      </c>
      <c r="D679" s="129" t="s">
        <v>160</v>
      </c>
      <c r="E679" s="130" t="s">
        <v>767</v>
      </c>
      <c r="F679" s="131" t="s">
        <v>768</v>
      </c>
      <c r="G679" s="132" t="s">
        <v>212</v>
      </c>
      <c r="H679" s="133">
        <v>45.384999999999998</v>
      </c>
      <c r="I679" s="184"/>
      <c r="J679" s="134">
        <f>ROUND(I679*H679,2)</f>
        <v>0</v>
      </c>
      <c r="K679" s="131" t="s">
        <v>164</v>
      </c>
      <c r="L679" s="29"/>
      <c r="M679" s="135" t="s">
        <v>1</v>
      </c>
      <c r="N679" s="136" t="s">
        <v>37</v>
      </c>
      <c r="O679" s="137">
        <v>1.4</v>
      </c>
      <c r="P679" s="137">
        <f>O679*H679</f>
        <v>63.538999999999994</v>
      </c>
      <c r="Q679" s="137">
        <v>8.8000000000000005E-3</v>
      </c>
      <c r="R679" s="137">
        <f>Q679*H679</f>
        <v>0.39938800000000002</v>
      </c>
      <c r="S679" s="137">
        <v>0</v>
      </c>
      <c r="T679" s="138">
        <f>S679*H679</f>
        <v>0</v>
      </c>
      <c r="AR679" s="139" t="s">
        <v>165</v>
      </c>
      <c r="AT679" s="139" t="s">
        <v>160</v>
      </c>
      <c r="AU679" s="139" t="s">
        <v>82</v>
      </c>
      <c r="AY679" s="17" t="s">
        <v>158</v>
      </c>
      <c r="BE679" s="140">
        <f>IF(N679="základní",J679,0)</f>
        <v>0</v>
      </c>
      <c r="BF679" s="140">
        <f>IF(N679="snížená",J679,0)</f>
        <v>0</v>
      </c>
      <c r="BG679" s="140">
        <f>IF(N679="zákl. přenesená",J679,0)</f>
        <v>0</v>
      </c>
      <c r="BH679" s="140">
        <f>IF(N679="sníž. přenesená",J679,0)</f>
        <v>0</v>
      </c>
      <c r="BI679" s="140">
        <f>IF(N679="nulová",J679,0)</f>
        <v>0</v>
      </c>
      <c r="BJ679" s="17" t="s">
        <v>80</v>
      </c>
      <c r="BK679" s="140">
        <f>ROUND(I679*H679,2)</f>
        <v>0</v>
      </c>
      <c r="BL679" s="17" t="s">
        <v>165</v>
      </c>
      <c r="BM679" s="139" t="s">
        <v>769</v>
      </c>
    </row>
    <row r="680" spans="2:65" s="12" customFormat="1" ht="22.5">
      <c r="B680" s="141"/>
      <c r="D680" s="142" t="s">
        <v>167</v>
      </c>
      <c r="E680" s="143" t="s">
        <v>1</v>
      </c>
      <c r="F680" s="144" t="s">
        <v>539</v>
      </c>
      <c r="H680" s="143" t="s">
        <v>1</v>
      </c>
      <c r="L680" s="141"/>
      <c r="M680" s="145"/>
      <c r="T680" s="146"/>
      <c r="AT680" s="143" t="s">
        <v>167</v>
      </c>
      <c r="AU680" s="143" t="s">
        <v>82</v>
      </c>
      <c r="AV680" s="12" t="s">
        <v>80</v>
      </c>
      <c r="AW680" s="12" t="s">
        <v>28</v>
      </c>
      <c r="AX680" s="12" t="s">
        <v>72</v>
      </c>
      <c r="AY680" s="143" t="s">
        <v>158</v>
      </c>
    </row>
    <row r="681" spans="2:65" s="13" customFormat="1">
      <c r="B681" s="147"/>
      <c r="D681" s="142" t="s">
        <v>167</v>
      </c>
      <c r="E681" s="148" t="s">
        <v>1</v>
      </c>
      <c r="F681" s="149" t="s">
        <v>540</v>
      </c>
      <c r="H681" s="150">
        <v>45.384999999999998</v>
      </c>
      <c r="L681" s="147"/>
      <c r="M681" s="151"/>
      <c r="T681" s="152"/>
      <c r="AT681" s="148" t="s">
        <v>167</v>
      </c>
      <c r="AU681" s="148" t="s">
        <v>82</v>
      </c>
      <c r="AV681" s="13" t="s">
        <v>82</v>
      </c>
      <c r="AW681" s="13" t="s">
        <v>28</v>
      </c>
      <c r="AX681" s="13" t="s">
        <v>80</v>
      </c>
      <c r="AY681" s="148" t="s">
        <v>158</v>
      </c>
    </row>
    <row r="682" spans="2:65" s="1" customFormat="1" ht="16.5" customHeight="1">
      <c r="B682" s="128"/>
      <c r="C682" s="159" t="s">
        <v>770</v>
      </c>
      <c r="D682" s="159" t="s">
        <v>242</v>
      </c>
      <c r="E682" s="160" t="s">
        <v>771</v>
      </c>
      <c r="F682" s="161" t="s">
        <v>772</v>
      </c>
      <c r="G682" s="162" t="s">
        <v>212</v>
      </c>
      <c r="H682" s="163">
        <v>47.654000000000003</v>
      </c>
      <c r="I682" s="188"/>
      <c r="J682" s="164">
        <f>ROUND(I682*H682,2)</f>
        <v>0</v>
      </c>
      <c r="K682" s="161" t="s">
        <v>164</v>
      </c>
      <c r="L682" s="165"/>
      <c r="M682" s="166" t="s">
        <v>1</v>
      </c>
      <c r="N682" s="167" t="s">
        <v>37</v>
      </c>
      <c r="O682" s="137">
        <v>0</v>
      </c>
      <c r="P682" s="137">
        <f>O682*H682</f>
        <v>0</v>
      </c>
      <c r="Q682" s="137">
        <v>2.7000000000000001E-3</v>
      </c>
      <c r="R682" s="137">
        <f>Q682*H682</f>
        <v>0.12866580000000002</v>
      </c>
      <c r="S682" s="137">
        <v>0</v>
      </c>
      <c r="T682" s="138">
        <f>S682*H682</f>
        <v>0</v>
      </c>
      <c r="AR682" s="139" t="s">
        <v>209</v>
      </c>
      <c r="AT682" s="139" t="s">
        <v>242</v>
      </c>
      <c r="AU682" s="139" t="s">
        <v>82</v>
      </c>
      <c r="AY682" s="17" t="s">
        <v>158</v>
      </c>
      <c r="BE682" s="140">
        <f>IF(N682="základní",J682,0)</f>
        <v>0</v>
      </c>
      <c r="BF682" s="140">
        <f>IF(N682="snížená",J682,0)</f>
        <v>0</v>
      </c>
      <c r="BG682" s="140">
        <f>IF(N682="zákl. přenesená",J682,0)</f>
        <v>0</v>
      </c>
      <c r="BH682" s="140">
        <f>IF(N682="sníž. přenesená",J682,0)</f>
        <v>0</v>
      </c>
      <c r="BI682" s="140">
        <f>IF(N682="nulová",J682,0)</f>
        <v>0</v>
      </c>
      <c r="BJ682" s="17" t="s">
        <v>80</v>
      </c>
      <c r="BK682" s="140">
        <f>ROUND(I682*H682,2)</f>
        <v>0</v>
      </c>
      <c r="BL682" s="17" t="s">
        <v>165</v>
      </c>
      <c r="BM682" s="139" t="s">
        <v>773</v>
      </c>
    </row>
    <row r="683" spans="2:65" s="13" customFormat="1">
      <c r="B683" s="147"/>
      <c r="D683" s="142" t="s">
        <v>167</v>
      </c>
      <c r="F683" s="149" t="s">
        <v>774</v>
      </c>
      <c r="H683" s="150">
        <v>47.654000000000003</v>
      </c>
      <c r="L683" s="147"/>
      <c r="M683" s="151"/>
      <c r="T683" s="152"/>
      <c r="AT683" s="148" t="s">
        <v>167</v>
      </c>
      <c r="AU683" s="148" t="s">
        <v>82</v>
      </c>
      <c r="AV683" s="13" t="s">
        <v>82</v>
      </c>
      <c r="AW683" s="13" t="s">
        <v>3</v>
      </c>
      <c r="AX683" s="13" t="s">
        <v>80</v>
      </c>
      <c r="AY683" s="148" t="s">
        <v>158</v>
      </c>
    </row>
    <row r="684" spans="2:65" s="1" customFormat="1" ht="37.9" customHeight="1">
      <c r="B684" s="128"/>
      <c r="C684" s="129" t="s">
        <v>775</v>
      </c>
      <c r="D684" s="129" t="s">
        <v>160</v>
      </c>
      <c r="E684" s="130" t="s">
        <v>776</v>
      </c>
      <c r="F684" s="131" t="s">
        <v>777</v>
      </c>
      <c r="G684" s="132" t="s">
        <v>212</v>
      </c>
      <c r="H684" s="133">
        <v>1.4</v>
      </c>
      <c r="I684" s="184"/>
      <c r="J684" s="134">
        <f>ROUND(I684*H684,2)</f>
        <v>0</v>
      </c>
      <c r="K684" s="131" t="s">
        <v>164</v>
      </c>
      <c r="L684" s="29"/>
      <c r="M684" s="135" t="s">
        <v>1</v>
      </c>
      <c r="N684" s="136" t="s">
        <v>37</v>
      </c>
      <c r="O684" s="137">
        <v>1.4</v>
      </c>
      <c r="P684" s="137">
        <f>O684*H684</f>
        <v>1.9599999999999997</v>
      </c>
      <c r="Q684" s="137">
        <v>8.6899999999999998E-3</v>
      </c>
      <c r="R684" s="137">
        <f>Q684*H684</f>
        <v>1.2166E-2</v>
      </c>
      <c r="S684" s="137">
        <v>0</v>
      </c>
      <c r="T684" s="138">
        <f>S684*H684</f>
        <v>0</v>
      </c>
      <c r="AR684" s="139" t="s">
        <v>165</v>
      </c>
      <c r="AT684" s="139" t="s">
        <v>160</v>
      </c>
      <c r="AU684" s="139" t="s">
        <v>82</v>
      </c>
      <c r="AY684" s="17" t="s">
        <v>158</v>
      </c>
      <c r="BE684" s="140">
        <f>IF(N684="základní",J684,0)</f>
        <v>0</v>
      </c>
      <c r="BF684" s="140">
        <f>IF(N684="snížená",J684,0)</f>
        <v>0</v>
      </c>
      <c r="BG684" s="140">
        <f>IF(N684="zákl. přenesená",J684,0)</f>
        <v>0</v>
      </c>
      <c r="BH684" s="140">
        <f>IF(N684="sníž. přenesená",J684,0)</f>
        <v>0</v>
      </c>
      <c r="BI684" s="140">
        <f>IF(N684="nulová",J684,0)</f>
        <v>0</v>
      </c>
      <c r="BJ684" s="17" t="s">
        <v>80</v>
      </c>
      <c r="BK684" s="140">
        <f>ROUND(I684*H684,2)</f>
        <v>0</v>
      </c>
      <c r="BL684" s="17" t="s">
        <v>165</v>
      </c>
      <c r="BM684" s="139" t="s">
        <v>778</v>
      </c>
    </row>
    <row r="685" spans="2:65" s="13" customFormat="1">
      <c r="B685" s="147"/>
      <c r="D685" s="142" t="s">
        <v>167</v>
      </c>
      <c r="E685" s="148" t="s">
        <v>1</v>
      </c>
      <c r="F685" s="149" t="s">
        <v>779</v>
      </c>
      <c r="H685" s="150">
        <v>1.4</v>
      </c>
      <c r="L685" s="147"/>
      <c r="M685" s="151"/>
      <c r="T685" s="152"/>
      <c r="AT685" s="148" t="s">
        <v>167</v>
      </c>
      <c r="AU685" s="148" t="s">
        <v>82</v>
      </c>
      <c r="AV685" s="13" t="s">
        <v>82</v>
      </c>
      <c r="AW685" s="13" t="s">
        <v>28</v>
      </c>
      <c r="AX685" s="13" t="s">
        <v>80</v>
      </c>
      <c r="AY685" s="148" t="s">
        <v>158</v>
      </c>
    </row>
    <row r="686" spans="2:65" s="1" customFormat="1" ht="16.5" customHeight="1">
      <c r="B686" s="128"/>
      <c r="C686" s="159" t="s">
        <v>780</v>
      </c>
      <c r="D686" s="159" t="s">
        <v>242</v>
      </c>
      <c r="E686" s="160" t="s">
        <v>781</v>
      </c>
      <c r="F686" s="161" t="s">
        <v>782</v>
      </c>
      <c r="G686" s="162" t="s">
        <v>212</v>
      </c>
      <c r="H686" s="163">
        <v>1.47</v>
      </c>
      <c r="I686" s="188"/>
      <c r="J686" s="164">
        <f>ROUND(I686*H686,2)</f>
        <v>0</v>
      </c>
      <c r="K686" s="161" t="s">
        <v>164</v>
      </c>
      <c r="L686" s="165"/>
      <c r="M686" s="166" t="s">
        <v>1</v>
      </c>
      <c r="N686" s="167" t="s">
        <v>37</v>
      </c>
      <c r="O686" s="137">
        <v>0</v>
      </c>
      <c r="P686" s="137">
        <f>O686*H686</f>
        <v>0</v>
      </c>
      <c r="Q686" s="137">
        <v>2.3999999999999998E-3</v>
      </c>
      <c r="R686" s="137">
        <f>Q686*H686</f>
        <v>3.5279999999999995E-3</v>
      </c>
      <c r="S686" s="137">
        <v>0</v>
      </c>
      <c r="T686" s="138">
        <f>S686*H686</f>
        <v>0</v>
      </c>
      <c r="AR686" s="139" t="s">
        <v>209</v>
      </c>
      <c r="AT686" s="139" t="s">
        <v>242</v>
      </c>
      <c r="AU686" s="139" t="s">
        <v>82</v>
      </c>
      <c r="AY686" s="17" t="s">
        <v>158</v>
      </c>
      <c r="BE686" s="140">
        <f>IF(N686="základní",J686,0)</f>
        <v>0</v>
      </c>
      <c r="BF686" s="140">
        <f>IF(N686="snížená",J686,0)</f>
        <v>0</v>
      </c>
      <c r="BG686" s="140">
        <f>IF(N686="zákl. přenesená",J686,0)</f>
        <v>0</v>
      </c>
      <c r="BH686" s="140">
        <f>IF(N686="sníž. přenesená",J686,0)</f>
        <v>0</v>
      </c>
      <c r="BI686" s="140">
        <f>IF(N686="nulová",J686,0)</f>
        <v>0</v>
      </c>
      <c r="BJ686" s="17" t="s">
        <v>80</v>
      </c>
      <c r="BK686" s="140">
        <f>ROUND(I686*H686,2)</f>
        <v>0</v>
      </c>
      <c r="BL686" s="17" t="s">
        <v>165</v>
      </c>
      <c r="BM686" s="139" t="s">
        <v>783</v>
      </c>
    </row>
    <row r="687" spans="2:65" s="13" customFormat="1">
      <c r="B687" s="147"/>
      <c r="D687" s="142" t="s">
        <v>167</v>
      </c>
      <c r="F687" s="149" t="s">
        <v>784</v>
      </c>
      <c r="H687" s="150">
        <v>1.47</v>
      </c>
      <c r="L687" s="147"/>
      <c r="M687" s="151"/>
      <c r="T687" s="152"/>
      <c r="AT687" s="148" t="s">
        <v>167</v>
      </c>
      <c r="AU687" s="148" t="s">
        <v>82</v>
      </c>
      <c r="AV687" s="13" t="s">
        <v>82</v>
      </c>
      <c r="AW687" s="13" t="s">
        <v>3</v>
      </c>
      <c r="AX687" s="13" t="s">
        <v>80</v>
      </c>
      <c r="AY687" s="148" t="s">
        <v>158</v>
      </c>
    </row>
    <row r="688" spans="2:65" s="1" customFormat="1" ht="49.15" customHeight="1">
      <c r="B688" s="128"/>
      <c r="C688" s="129" t="s">
        <v>785</v>
      </c>
      <c r="D688" s="129" t="s">
        <v>160</v>
      </c>
      <c r="E688" s="130" t="s">
        <v>786</v>
      </c>
      <c r="F688" s="131" t="s">
        <v>787</v>
      </c>
      <c r="G688" s="132" t="s">
        <v>212</v>
      </c>
      <c r="H688" s="133">
        <v>239.55099999999999</v>
      </c>
      <c r="I688" s="184"/>
      <c r="J688" s="134">
        <f>ROUND(I688*H688,2)</f>
        <v>0</v>
      </c>
      <c r="K688" s="131" t="s">
        <v>164</v>
      </c>
      <c r="L688" s="29"/>
      <c r="M688" s="135" t="s">
        <v>1</v>
      </c>
      <c r="N688" s="136" t="s">
        <v>37</v>
      </c>
      <c r="O688" s="137">
        <v>1.4</v>
      </c>
      <c r="P688" s="137">
        <f>O688*H688</f>
        <v>335.37139999999994</v>
      </c>
      <c r="Q688" s="137">
        <v>1.1390000000000001E-2</v>
      </c>
      <c r="R688" s="137">
        <f>Q688*H688</f>
        <v>2.72848589</v>
      </c>
      <c r="S688" s="137">
        <v>0</v>
      </c>
      <c r="T688" s="138">
        <f>S688*H688</f>
        <v>0</v>
      </c>
      <c r="AR688" s="139" t="s">
        <v>165</v>
      </c>
      <c r="AT688" s="139" t="s">
        <v>160</v>
      </c>
      <c r="AU688" s="139" t="s">
        <v>82</v>
      </c>
      <c r="AY688" s="17" t="s">
        <v>158</v>
      </c>
      <c r="BE688" s="140">
        <f>IF(N688="základní",J688,0)</f>
        <v>0</v>
      </c>
      <c r="BF688" s="140">
        <f>IF(N688="snížená",J688,0)</f>
        <v>0</v>
      </c>
      <c r="BG688" s="140">
        <f>IF(N688="zákl. přenesená",J688,0)</f>
        <v>0</v>
      </c>
      <c r="BH688" s="140">
        <f>IF(N688="sníž. přenesená",J688,0)</f>
        <v>0</v>
      </c>
      <c r="BI688" s="140">
        <f>IF(N688="nulová",J688,0)</f>
        <v>0</v>
      </c>
      <c r="BJ688" s="17" t="s">
        <v>80</v>
      </c>
      <c r="BK688" s="140">
        <f>ROUND(I688*H688,2)</f>
        <v>0</v>
      </c>
      <c r="BL688" s="17" t="s">
        <v>165</v>
      </c>
      <c r="BM688" s="139" t="s">
        <v>788</v>
      </c>
    </row>
    <row r="689" spans="2:65" s="12" customFormat="1">
      <c r="B689" s="141"/>
      <c r="D689" s="142" t="s">
        <v>167</v>
      </c>
      <c r="E689" s="143" t="s">
        <v>1</v>
      </c>
      <c r="F689" s="144" t="s">
        <v>535</v>
      </c>
      <c r="H689" s="143" t="s">
        <v>1</v>
      </c>
      <c r="L689" s="141"/>
      <c r="M689" s="145"/>
      <c r="T689" s="146"/>
      <c r="AT689" s="143" t="s">
        <v>167</v>
      </c>
      <c r="AU689" s="143" t="s">
        <v>82</v>
      </c>
      <c r="AV689" s="12" t="s">
        <v>80</v>
      </c>
      <c r="AW689" s="12" t="s">
        <v>28</v>
      </c>
      <c r="AX689" s="12" t="s">
        <v>72</v>
      </c>
      <c r="AY689" s="143" t="s">
        <v>158</v>
      </c>
    </row>
    <row r="690" spans="2:65" s="13" customFormat="1">
      <c r="B690" s="147"/>
      <c r="D690" s="142" t="s">
        <v>167</v>
      </c>
      <c r="E690" s="148" t="s">
        <v>1</v>
      </c>
      <c r="F690" s="149" t="s">
        <v>536</v>
      </c>
      <c r="H690" s="150">
        <v>188</v>
      </c>
      <c r="L690" s="147"/>
      <c r="M690" s="151"/>
      <c r="T690" s="152"/>
      <c r="AT690" s="148" t="s">
        <v>167</v>
      </c>
      <c r="AU690" s="148" t="s">
        <v>82</v>
      </c>
      <c r="AV690" s="13" t="s">
        <v>82</v>
      </c>
      <c r="AW690" s="13" t="s">
        <v>28</v>
      </c>
      <c r="AX690" s="13" t="s">
        <v>72</v>
      </c>
      <c r="AY690" s="148" t="s">
        <v>158</v>
      </c>
    </row>
    <row r="691" spans="2:65" s="12" customFormat="1">
      <c r="B691" s="141"/>
      <c r="D691" s="142" t="s">
        <v>167</v>
      </c>
      <c r="E691" s="143" t="s">
        <v>1</v>
      </c>
      <c r="F691" s="144" t="s">
        <v>537</v>
      </c>
      <c r="H691" s="143" t="s">
        <v>1</v>
      </c>
      <c r="L691" s="141"/>
      <c r="M691" s="145"/>
      <c r="T691" s="146"/>
      <c r="AT691" s="143" t="s">
        <v>167</v>
      </c>
      <c r="AU691" s="143" t="s">
        <v>82</v>
      </c>
      <c r="AV691" s="12" t="s">
        <v>80</v>
      </c>
      <c r="AW691" s="12" t="s">
        <v>28</v>
      </c>
      <c r="AX691" s="12" t="s">
        <v>72</v>
      </c>
      <c r="AY691" s="143" t="s">
        <v>158</v>
      </c>
    </row>
    <row r="692" spans="2:65" s="13" customFormat="1">
      <c r="B692" s="147"/>
      <c r="D692" s="142" t="s">
        <v>167</v>
      </c>
      <c r="E692" s="148" t="s">
        <v>1</v>
      </c>
      <c r="F692" s="149" t="s">
        <v>538</v>
      </c>
      <c r="H692" s="150">
        <v>51.551000000000002</v>
      </c>
      <c r="L692" s="147"/>
      <c r="M692" s="151"/>
      <c r="T692" s="152"/>
      <c r="AT692" s="148" t="s">
        <v>167</v>
      </c>
      <c r="AU692" s="148" t="s">
        <v>82</v>
      </c>
      <c r="AV692" s="13" t="s">
        <v>82</v>
      </c>
      <c r="AW692" s="13" t="s">
        <v>28</v>
      </c>
      <c r="AX692" s="13" t="s">
        <v>72</v>
      </c>
      <c r="AY692" s="148" t="s">
        <v>158</v>
      </c>
    </row>
    <row r="693" spans="2:65" s="14" customFormat="1">
      <c r="B693" s="153"/>
      <c r="D693" s="142" t="s">
        <v>167</v>
      </c>
      <c r="E693" s="154" t="s">
        <v>1</v>
      </c>
      <c r="F693" s="155" t="s">
        <v>200</v>
      </c>
      <c r="H693" s="156">
        <v>239.55099999999999</v>
      </c>
      <c r="L693" s="153"/>
      <c r="M693" s="157"/>
      <c r="T693" s="158"/>
      <c r="AT693" s="154" t="s">
        <v>167</v>
      </c>
      <c r="AU693" s="154" t="s">
        <v>82</v>
      </c>
      <c r="AV693" s="14" t="s">
        <v>165</v>
      </c>
      <c r="AW693" s="14" t="s">
        <v>28</v>
      </c>
      <c r="AX693" s="14" t="s">
        <v>80</v>
      </c>
      <c r="AY693" s="154" t="s">
        <v>158</v>
      </c>
    </row>
    <row r="694" spans="2:65" s="1" customFormat="1" ht="24.2" customHeight="1">
      <c r="B694" s="128"/>
      <c r="C694" s="159" t="s">
        <v>789</v>
      </c>
      <c r="D694" s="159" t="s">
        <v>242</v>
      </c>
      <c r="E694" s="160" t="s">
        <v>790</v>
      </c>
      <c r="F694" s="161" t="s">
        <v>791</v>
      </c>
      <c r="G694" s="162" t="s">
        <v>212</v>
      </c>
      <c r="H694" s="163">
        <v>251.529</v>
      </c>
      <c r="I694" s="188"/>
      <c r="J694" s="164">
        <f>ROUND(I694*H694,2)</f>
        <v>0</v>
      </c>
      <c r="K694" s="161" t="s">
        <v>1</v>
      </c>
      <c r="L694" s="165"/>
      <c r="M694" s="166" t="s">
        <v>1</v>
      </c>
      <c r="N694" s="167" t="s">
        <v>37</v>
      </c>
      <c r="O694" s="137">
        <v>0</v>
      </c>
      <c r="P694" s="137">
        <f>O694*H694</f>
        <v>0</v>
      </c>
      <c r="Q694" s="137">
        <v>8.0000000000000002E-3</v>
      </c>
      <c r="R694" s="137">
        <f>Q694*H694</f>
        <v>2.012232</v>
      </c>
      <c r="S694" s="137">
        <v>0</v>
      </c>
      <c r="T694" s="138">
        <f>S694*H694</f>
        <v>0</v>
      </c>
      <c r="AR694" s="139" t="s">
        <v>209</v>
      </c>
      <c r="AT694" s="139" t="s">
        <v>242</v>
      </c>
      <c r="AU694" s="139" t="s">
        <v>82</v>
      </c>
      <c r="AY694" s="17" t="s">
        <v>158</v>
      </c>
      <c r="BE694" s="140">
        <f>IF(N694="základní",J694,0)</f>
        <v>0</v>
      </c>
      <c r="BF694" s="140">
        <f>IF(N694="snížená",J694,0)</f>
        <v>0</v>
      </c>
      <c r="BG694" s="140">
        <f>IF(N694="zákl. přenesená",J694,0)</f>
        <v>0</v>
      </c>
      <c r="BH694" s="140">
        <f>IF(N694="sníž. přenesená",J694,0)</f>
        <v>0</v>
      </c>
      <c r="BI694" s="140">
        <f>IF(N694="nulová",J694,0)</f>
        <v>0</v>
      </c>
      <c r="BJ694" s="17" t="s">
        <v>80</v>
      </c>
      <c r="BK694" s="140">
        <f>ROUND(I694*H694,2)</f>
        <v>0</v>
      </c>
      <c r="BL694" s="17" t="s">
        <v>165</v>
      </c>
      <c r="BM694" s="139" t="s">
        <v>792</v>
      </c>
    </row>
    <row r="695" spans="2:65" s="13" customFormat="1">
      <c r="B695" s="147"/>
      <c r="D695" s="142" t="s">
        <v>167</v>
      </c>
      <c r="F695" s="149" t="s">
        <v>793</v>
      </c>
      <c r="H695" s="150">
        <v>251.529</v>
      </c>
      <c r="L695" s="147"/>
      <c r="M695" s="151"/>
      <c r="T695" s="152"/>
      <c r="AT695" s="148" t="s">
        <v>167</v>
      </c>
      <c r="AU695" s="148" t="s">
        <v>82</v>
      </c>
      <c r="AV695" s="13" t="s">
        <v>82</v>
      </c>
      <c r="AW695" s="13" t="s">
        <v>3</v>
      </c>
      <c r="AX695" s="13" t="s">
        <v>80</v>
      </c>
      <c r="AY695" s="148" t="s">
        <v>158</v>
      </c>
    </row>
    <row r="696" spans="2:65" s="1" customFormat="1" ht="37.9" customHeight="1">
      <c r="B696" s="128"/>
      <c r="C696" s="129" t="s">
        <v>794</v>
      </c>
      <c r="D696" s="129" t="s">
        <v>160</v>
      </c>
      <c r="E696" s="130" t="s">
        <v>795</v>
      </c>
      <c r="F696" s="131" t="s">
        <v>796</v>
      </c>
      <c r="G696" s="132" t="s">
        <v>212</v>
      </c>
      <c r="H696" s="133">
        <v>46.784999999999997</v>
      </c>
      <c r="I696" s="184"/>
      <c r="J696" s="134">
        <f>ROUND(I696*H696,2)</f>
        <v>0</v>
      </c>
      <c r="K696" s="131" t="s">
        <v>164</v>
      </c>
      <c r="L696" s="29"/>
      <c r="M696" s="135" t="s">
        <v>1</v>
      </c>
      <c r="N696" s="136" t="s">
        <v>37</v>
      </c>
      <c r="O696" s="137">
        <v>5.8000000000000003E-2</v>
      </c>
      <c r="P696" s="137">
        <f>O696*H696</f>
        <v>2.71353</v>
      </c>
      <c r="Q696" s="137">
        <v>1E-4</v>
      </c>
      <c r="R696" s="137">
        <f>Q696*H696</f>
        <v>4.6784999999999995E-3</v>
      </c>
      <c r="S696" s="137">
        <v>0</v>
      </c>
      <c r="T696" s="138">
        <f>S696*H696</f>
        <v>0</v>
      </c>
      <c r="AR696" s="139" t="s">
        <v>165</v>
      </c>
      <c r="AT696" s="139" t="s">
        <v>160</v>
      </c>
      <c r="AU696" s="139" t="s">
        <v>82</v>
      </c>
      <c r="AY696" s="17" t="s">
        <v>158</v>
      </c>
      <c r="BE696" s="140">
        <f>IF(N696="základní",J696,0)</f>
        <v>0</v>
      </c>
      <c r="BF696" s="140">
        <f>IF(N696="snížená",J696,0)</f>
        <v>0</v>
      </c>
      <c r="BG696" s="140">
        <f>IF(N696="zákl. přenesená",J696,0)</f>
        <v>0</v>
      </c>
      <c r="BH696" s="140">
        <f>IF(N696="sníž. přenesená",J696,0)</f>
        <v>0</v>
      </c>
      <c r="BI696" s="140">
        <f>IF(N696="nulová",J696,0)</f>
        <v>0</v>
      </c>
      <c r="BJ696" s="17" t="s">
        <v>80</v>
      </c>
      <c r="BK696" s="140">
        <f>ROUND(I696*H696,2)</f>
        <v>0</v>
      </c>
      <c r="BL696" s="17" t="s">
        <v>165</v>
      </c>
      <c r="BM696" s="139" t="s">
        <v>797</v>
      </c>
    </row>
    <row r="697" spans="2:65" s="12" customFormat="1" ht="22.5">
      <c r="B697" s="141"/>
      <c r="D697" s="142" t="s">
        <v>167</v>
      </c>
      <c r="E697" s="143" t="s">
        <v>1</v>
      </c>
      <c r="F697" s="144" t="s">
        <v>539</v>
      </c>
      <c r="H697" s="143" t="s">
        <v>1</v>
      </c>
      <c r="L697" s="141"/>
      <c r="M697" s="145"/>
      <c r="T697" s="146"/>
      <c r="AT697" s="143" t="s">
        <v>167</v>
      </c>
      <c r="AU697" s="143" t="s">
        <v>82</v>
      </c>
      <c r="AV697" s="12" t="s">
        <v>80</v>
      </c>
      <c r="AW697" s="12" t="s">
        <v>28</v>
      </c>
      <c r="AX697" s="12" t="s">
        <v>72</v>
      </c>
      <c r="AY697" s="143" t="s">
        <v>158</v>
      </c>
    </row>
    <row r="698" spans="2:65" s="13" customFormat="1">
      <c r="B698" s="147"/>
      <c r="D698" s="142" t="s">
        <v>167</v>
      </c>
      <c r="E698" s="148" t="s">
        <v>1</v>
      </c>
      <c r="F698" s="149" t="s">
        <v>540</v>
      </c>
      <c r="H698" s="150">
        <v>45.384999999999998</v>
      </c>
      <c r="L698" s="147"/>
      <c r="M698" s="151"/>
      <c r="T698" s="152"/>
      <c r="AT698" s="148" t="s">
        <v>167</v>
      </c>
      <c r="AU698" s="148" t="s">
        <v>82</v>
      </c>
      <c r="AV698" s="13" t="s">
        <v>82</v>
      </c>
      <c r="AW698" s="13" t="s">
        <v>28</v>
      </c>
      <c r="AX698" s="13" t="s">
        <v>72</v>
      </c>
      <c r="AY698" s="148" t="s">
        <v>158</v>
      </c>
    </row>
    <row r="699" spans="2:65" s="13" customFormat="1">
      <c r="B699" s="147"/>
      <c r="D699" s="142" t="s">
        <v>167</v>
      </c>
      <c r="E699" s="148" t="s">
        <v>1</v>
      </c>
      <c r="F699" s="149" t="s">
        <v>779</v>
      </c>
      <c r="H699" s="150">
        <v>1.4</v>
      </c>
      <c r="L699" s="147"/>
      <c r="M699" s="151"/>
      <c r="T699" s="152"/>
      <c r="AT699" s="148" t="s">
        <v>167</v>
      </c>
      <c r="AU699" s="148" t="s">
        <v>82</v>
      </c>
      <c r="AV699" s="13" t="s">
        <v>82</v>
      </c>
      <c r="AW699" s="13" t="s">
        <v>28</v>
      </c>
      <c r="AX699" s="13" t="s">
        <v>72</v>
      </c>
      <c r="AY699" s="148" t="s">
        <v>158</v>
      </c>
    </row>
    <row r="700" spans="2:65" s="14" customFormat="1">
      <c r="B700" s="153"/>
      <c r="D700" s="142" t="s">
        <v>167</v>
      </c>
      <c r="E700" s="154" t="s">
        <v>1</v>
      </c>
      <c r="F700" s="155" t="s">
        <v>200</v>
      </c>
      <c r="H700" s="156">
        <v>46.784999999999997</v>
      </c>
      <c r="L700" s="153"/>
      <c r="M700" s="157"/>
      <c r="T700" s="158"/>
      <c r="AT700" s="154" t="s">
        <v>167</v>
      </c>
      <c r="AU700" s="154" t="s">
        <v>82</v>
      </c>
      <c r="AV700" s="14" t="s">
        <v>165</v>
      </c>
      <c r="AW700" s="14" t="s">
        <v>28</v>
      </c>
      <c r="AX700" s="14" t="s">
        <v>80</v>
      </c>
      <c r="AY700" s="154" t="s">
        <v>158</v>
      </c>
    </row>
    <row r="701" spans="2:65" s="1" customFormat="1" ht="37.9" customHeight="1">
      <c r="B701" s="128"/>
      <c r="C701" s="129" t="s">
        <v>798</v>
      </c>
      <c r="D701" s="129" t="s">
        <v>160</v>
      </c>
      <c r="E701" s="130" t="s">
        <v>799</v>
      </c>
      <c r="F701" s="131" t="s">
        <v>800</v>
      </c>
      <c r="G701" s="132" t="s">
        <v>212</v>
      </c>
      <c r="H701" s="133">
        <v>239.55099999999999</v>
      </c>
      <c r="I701" s="184"/>
      <c r="J701" s="134">
        <f>ROUND(I701*H701,2)</f>
        <v>0</v>
      </c>
      <c r="K701" s="131" t="s">
        <v>164</v>
      </c>
      <c r="L701" s="29"/>
      <c r="M701" s="135" t="s">
        <v>1</v>
      </c>
      <c r="N701" s="136" t="s">
        <v>37</v>
      </c>
      <c r="O701" s="137">
        <v>5.8000000000000003E-2</v>
      </c>
      <c r="P701" s="137">
        <f>O701*H701</f>
        <v>13.893958</v>
      </c>
      <c r="Q701" s="137">
        <v>1E-4</v>
      </c>
      <c r="R701" s="137">
        <f>Q701*H701</f>
        <v>2.39551E-2</v>
      </c>
      <c r="S701" s="137">
        <v>0</v>
      </c>
      <c r="T701" s="138">
        <f>S701*H701</f>
        <v>0</v>
      </c>
      <c r="AR701" s="139" t="s">
        <v>165</v>
      </c>
      <c r="AT701" s="139" t="s">
        <v>160</v>
      </c>
      <c r="AU701" s="139" t="s">
        <v>82</v>
      </c>
      <c r="AY701" s="17" t="s">
        <v>158</v>
      </c>
      <c r="BE701" s="140">
        <f>IF(N701="základní",J701,0)</f>
        <v>0</v>
      </c>
      <c r="BF701" s="140">
        <f>IF(N701="snížená",J701,0)</f>
        <v>0</v>
      </c>
      <c r="BG701" s="140">
        <f>IF(N701="zákl. přenesená",J701,0)</f>
        <v>0</v>
      </c>
      <c r="BH701" s="140">
        <f>IF(N701="sníž. přenesená",J701,0)</f>
        <v>0</v>
      </c>
      <c r="BI701" s="140">
        <f>IF(N701="nulová",J701,0)</f>
        <v>0</v>
      </c>
      <c r="BJ701" s="17" t="s">
        <v>80</v>
      </c>
      <c r="BK701" s="140">
        <f>ROUND(I701*H701,2)</f>
        <v>0</v>
      </c>
      <c r="BL701" s="17" t="s">
        <v>165</v>
      </c>
      <c r="BM701" s="139" t="s">
        <v>801</v>
      </c>
    </row>
    <row r="702" spans="2:65" s="12" customFormat="1">
      <c r="B702" s="141"/>
      <c r="D702" s="142" t="s">
        <v>167</v>
      </c>
      <c r="E702" s="143" t="s">
        <v>1</v>
      </c>
      <c r="F702" s="144" t="s">
        <v>535</v>
      </c>
      <c r="H702" s="143" t="s">
        <v>1</v>
      </c>
      <c r="L702" s="141"/>
      <c r="M702" s="145"/>
      <c r="T702" s="146"/>
      <c r="AT702" s="143" t="s">
        <v>167</v>
      </c>
      <c r="AU702" s="143" t="s">
        <v>82</v>
      </c>
      <c r="AV702" s="12" t="s">
        <v>80</v>
      </c>
      <c r="AW702" s="12" t="s">
        <v>28</v>
      </c>
      <c r="AX702" s="12" t="s">
        <v>72</v>
      </c>
      <c r="AY702" s="143" t="s">
        <v>158</v>
      </c>
    </row>
    <row r="703" spans="2:65" s="13" customFormat="1">
      <c r="B703" s="147"/>
      <c r="D703" s="142" t="s">
        <v>167</v>
      </c>
      <c r="E703" s="148" t="s">
        <v>1</v>
      </c>
      <c r="F703" s="149" t="s">
        <v>536</v>
      </c>
      <c r="H703" s="150">
        <v>188</v>
      </c>
      <c r="L703" s="147"/>
      <c r="M703" s="151"/>
      <c r="T703" s="152"/>
      <c r="AT703" s="148" t="s">
        <v>167</v>
      </c>
      <c r="AU703" s="148" t="s">
        <v>82</v>
      </c>
      <c r="AV703" s="13" t="s">
        <v>82</v>
      </c>
      <c r="AW703" s="13" t="s">
        <v>28</v>
      </c>
      <c r="AX703" s="13" t="s">
        <v>72</v>
      </c>
      <c r="AY703" s="148" t="s">
        <v>158</v>
      </c>
    </row>
    <row r="704" spans="2:65" s="12" customFormat="1">
      <c r="B704" s="141"/>
      <c r="D704" s="142" t="s">
        <v>167</v>
      </c>
      <c r="E704" s="143" t="s">
        <v>1</v>
      </c>
      <c r="F704" s="144" t="s">
        <v>537</v>
      </c>
      <c r="H704" s="143" t="s">
        <v>1</v>
      </c>
      <c r="L704" s="141"/>
      <c r="M704" s="145"/>
      <c r="T704" s="146"/>
      <c r="AT704" s="143" t="s">
        <v>167</v>
      </c>
      <c r="AU704" s="143" t="s">
        <v>82</v>
      </c>
      <c r="AV704" s="12" t="s">
        <v>80</v>
      </c>
      <c r="AW704" s="12" t="s">
        <v>28</v>
      </c>
      <c r="AX704" s="12" t="s">
        <v>72</v>
      </c>
      <c r="AY704" s="143" t="s">
        <v>158</v>
      </c>
    </row>
    <row r="705" spans="2:65" s="13" customFormat="1">
      <c r="B705" s="147"/>
      <c r="D705" s="142" t="s">
        <v>167</v>
      </c>
      <c r="E705" s="148" t="s">
        <v>1</v>
      </c>
      <c r="F705" s="149" t="s">
        <v>538</v>
      </c>
      <c r="H705" s="150">
        <v>51.551000000000002</v>
      </c>
      <c r="L705" s="147"/>
      <c r="M705" s="151"/>
      <c r="T705" s="152"/>
      <c r="AT705" s="148" t="s">
        <v>167</v>
      </c>
      <c r="AU705" s="148" t="s">
        <v>82</v>
      </c>
      <c r="AV705" s="13" t="s">
        <v>82</v>
      </c>
      <c r="AW705" s="13" t="s">
        <v>28</v>
      </c>
      <c r="AX705" s="13" t="s">
        <v>72</v>
      </c>
      <c r="AY705" s="148" t="s">
        <v>158</v>
      </c>
    </row>
    <row r="706" spans="2:65" s="14" customFormat="1">
      <c r="B706" s="153"/>
      <c r="D706" s="142" t="s">
        <v>167</v>
      </c>
      <c r="E706" s="154" t="s">
        <v>1</v>
      </c>
      <c r="F706" s="155" t="s">
        <v>200</v>
      </c>
      <c r="H706" s="156">
        <v>239.55099999999999</v>
      </c>
      <c r="L706" s="153"/>
      <c r="M706" s="157"/>
      <c r="T706" s="158"/>
      <c r="AT706" s="154" t="s">
        <v>167</v>
      </c>
      <c r="AU706" s="154" t="s">
        <v>82</v>
      </c>
      <c r="AV706" s="14" t="s">
        <v>165</v>
      </c>
      <c r="AW706" s="14" t="s">
        <v>28</v>
      </c>
      <c r="AX706" s="14" t="s">
        <v>80</v>
      </c>
      <c r="AY706" s="154" t="s">
        <v>158</v>
      </c>
    </row>
    <row r="707" spans="2:65" s="1" customFormat="1" ht="24.2" customHeight="1">
      <c r="B707" s="128"/>
      <c r="C707" s="129" t="s">
        <v>802</v>
      </c>
      <c r="D707" s="129" t="s">
        <v>160</v>
      </c>
      <c r="E707" s="130" t="s">
        <v>803</v>
      </c>
      <c r="F707" s="131" t="s">
        <v>804</v>
      </c>
      <c r="G707" s="132" t="s">
        <v>212</v>
      </c>
      <c r="H707" s="133">
        <v>50.555</v>
      </c>
      <c r="I707" s="184"/>
      <c r="J707" s="134">
        <f>ROUND(I707*H707,2)</f>
        <v>0</v>
      </c>
      <c r="K707" s="131" t="s">
        <v>164</v>
      </c>
      <c r="L707" s="29"/>
      <c r="M707" s="135" t="s">
        <v>1</v>
      </c>
      <c r="N707" s="136" t="s">
        <v>37</v>
      </c>
      <c r="O707" s="137">
        <v>0.28499999999999998</v>
      </c>
      <c r="P707" s="137">
        <f>O707*H707</f>
        <v>14.408174999999998</v>
      </c>
      <c r="Q707" s="137">
        <v>3.3600000000000001E-3</v>
      </c>
      <c r="R707" s="137">
        <f>Q707*H707</f>
        <v>0.16986480000000001</v>
      </c>
      <c r="S707" s="137">
        <v>0</v>
      </c>
      <c r="T707" s="138">
        <f>S707*H707</f>
        <v>0</v>
      </c>
      <c r="AR707" s="139" t="s">
        <v>165</v>
      </c>
      <c r="AT707" s="139" t="s">
        <v>160</v>
      </c>
      <c r="AU707" s="139" t="s">
        <v>82</v>
      </c>
      <c r="AY707" s="17" t="s">
        <v>158</v>
      </c>
      <c r="BE707" s="140">
        <f>IF(N707="základní",J707,0)</f>
        <v>0</v>
      </c>
      <c r="BF707" s="140">
        <f>IF(N707="snížená",J707,0)</f>
        <v>0</v>
      </c>
      <c r="BG707" s="140">
        <f>IF(N707="zákl. přenesená",J707,0)</f>
        <v>0</v>
      </c>
      <c r="BH707" s="140">
        <f>IF(N707="sníž. přenesená",J707,0)</f>
        <v>0</v>
      </c>
      <c r="BI707" s="140">
        <f>IF(N707="nulová",J707,0)</f>
        <v>0</v>
      </c>
      <c r="BJ707" s="17" t="s">
        <v>80</v>
      </c>
      <c r="BK707" s="140">
        <f>ROUND(I707*H707,2)</f>
        <v>0</v>
      </c>
      <c r="BL707" s="17" t="s">
        <v>165</v>
      </c>
      <c r="BM707" s="139" t="s">
        <v>805</v>
      </c>
    </row>
    <row r="708" spans="2:65" s="12" customFormat="1" ht="22.5">
      <c r="B708" s="141"/>
      <c r="D708" s="142" t="s">
        <v>167</v>
      </c>
      <c r="E708" s="143" t="s">
        <v>1</v>
      </c>
      <c r="F708" s="144" t="s">
        <v>539</v>
      </c>
      <c r="H708" s="143" t="s">
        <v>1</v>
      </c>
      <c r="L708" s="141"/>
      <c r="M708" s="145"/>
      <c r="T708" s="146"/>
      <c r="AT708" s="143" t="s">
        <v>167</v>
      </c>
      <c r="AU708" s="143" t="s">
        <v>82</v>
      </c>
      <c r="AV708" s="12" t="s">
        <v>80</v>
      </c>
      <c r="AW708" s="12" t="s">
        <v>28</v>
      </c>
      <c r="AX708" s="12" t="s">
        <v>72</v>
      </c>
      <c r="AY708" s="143" t="s">
        <v>158</v>
      </c>
    </row>
    <row r="709" spans="2:65" s="13" customFormat="1">
      <c r="B709" s="147"/>
      <c r="D709" s="142" t="s">
        <v>167</v>
      </c>
      <c r="E709" s="148" t="s">
        <v>1</v>
      </c>
      <c r="F709" s="149" t="s">
        <v>540</v>
      </c>
      <c r="H709" s="150">
        <v>45.384999999999998</v>
      </c>
      <c r="L709" s="147"/>
      <c r="M709" s="151"/>
      <c r="T709" s="152"/>
      <c r="AT709" s="148" t="s">
        <v>167</v>
      </c>
      <c r="AU709" s="148" t="s">
        <v>82</v>
      </c>
      <c r="AV709" s="13" t="s">
        <v>82</v>
      </c>
      <c r="AW709" s="13" t="s">
        <v>28</v>
      </c>
      <c r="AX709" s="13" t="s">
        <v>72</v>
      </c>
      <c r="AY709" s="148" t="s">
        <v>158</v>
      </c>
    </row>
    <row r="710" spans="2:65" s="12" customFormat="1">
      <c r="B710" s="141"/>
      <c r="D710" s="142" t="s">
        <v>167</v>
      </c>
      <c r="E710" s="143" t="s">
        <v>1</v>
      </c>
      <c r="F710" s="144" t="s">
        <v>765</v>
      </c>
      <c r="H710" s="143" t="s">
        <v>1</v>
      </c>
      <c r="L710" s="141"/>
      <c r="M710" s="145"/>
      <c r="T710" s="146"/>
      <c r="AT710" s="143" t="s">
        <v>167</v>
      </c>
      <c r="AU710" s="143" t="s">
        <v>82</v>
      </c>
      <c r="AV710" s="12" t="s">
        <v>80</v>
      </c>
      <c r="AW710" s="12" t="s">
        <v>28</v>
      </c>
      <c r="AX710" s="12" t="s">
        <v>72</v>
      </c>
      <c r="AY710" s="143" t="s">
        <v>158</v>
      </c>
    </row>
    <row r="711" spans="2:65" s="13" customFormat="1">
      <c r="B711" s="147"/>
      <c r="D711" s="142" t="s">
        <v>167</v>
      </c>
      <c r="E711" s="148" t="s">
        <v>1</v>
      </c>
      <c r="F711" s="149" t="s">
        <v>760</v>
      </c>
      <c r="H711" s="150">
        <v>5.17</v>
      </c>
      <c r="L711" s="147"/>
      <c r="M711" s="151"/>
      <c r="T711" s="152"/>
      <c r="AT711" s="148" t="s">
        <v>167</v>
      </c>
      <c r="AU711" s="148" t="s">
        <v>82</v>
      </c>
      <c r="AV711" s="13" t="s">
        <v>82</v>
      </c>
      <c r="AW711" s="13" t="s">
        <v>28</v>
      </c>
      <c r="AX711" s="13" t="s">
        <v>72</v>
      </c>
      <c r="AY711" s="148" t="s">
        <v>158</v>
      </c>
    </row>
    <row r="712" spans="2:65" s="14" customFormat="1">
      <c r="B712" s="153"/>
      <c r="D712" s="142" t="s">
        <v>167</v>
      </c>
      <c r="E712" s="154" t="s">
        <v>1</v>
      </c>
      <c r="F712" s="155" t="s">
        <v>200</v>
      </c>
      <c r="H712" s="156">
        <v>50.555</v>
      </c>
      <c r="L712" s="153"/>
      <c r="M712" s="157"/>
      <c r="T712" s="158"/>
      <c r="AT712" s="154" t="s">
        <v>167</v>
      </c>
      <c r="AU712" s="154" t="s">
        <v>82</v>
      </c>
      <c r="AV712" s="14" t="s">
        <v>165</v>
      </c>
      <c r="AW712" s="14" t="s">
        <v>28</v>
      </c>
      <c r="AX712" s="14" t="s">
        <v>80</v>
      </c>
      <c r="AY712" s="154" t="s">
        <v>158</v>
      </c>
    </row>
    <row r="713" spans="2:65" s="1" customFormat="1" ht="16.5" customHeight="1">
      <c r="B713" s="128"/>
      <c r="C713" s="129" t="s">
        <v>806</v>
      </c>
      <c r="D713" s="129" t="s">
        <v>160</v>
      </c>
      <c r="E713" s="130" t="s">
        <v>807</v>
      </c>
      <c r="F713" s="131" t="s">
        <v>808</v>
      </c>
      <c r="G713" s="132" t="s">
        <v>212</v>
      </c>
      <c r="H713" s="133">
        <v>137.785</v>
      </c>
      <c r="I713" s="184"/>
      <c r="J713" s="134">
        <f>ROUND(I713*H713,2)</f>
        <v>0</v>
      </c>
      <c r="K713" s="131" t="s">
        <v>164</v>
      </c>
      <c r="L713" s="29"/>
      <c r="M713" s="135" t="s">
        <v>1</v>
      </c>
      <c r="N713" s="136" t="s">
        <v>37</v>
      </c>
      <c r="O713" s="137">
        <v>7.3999999999999996E-2</v>
      </c>
      <c r="P713" s="137">
        <f>O713*H713</f>
        <v>10.19609</v>
      </c>
      <c r="Q713" s="137">
        <v>2.5999999999999998E-4</v>
      </c>
      <c r="R713" s="137">
        <f>Q713*H713</f>
        <v>3.5824099999999998E-2</v>
      </c>
      <c r="S713" s="137">
        <v>0</v>
      </c>
      <c r="T713" s="138">
        <f>S713*H713</f>
        <v>0</v>
      </c>
      <c r="AR713" s="139" t="s">
        <v>165</v>
      </c>
      <c r="AT713" s="139" t="s">
        <v>160</v>
      </c>
      <c r="AU713" s="139" t="s">
        <v>82</v>
      </c>
      <c r="AY713" s="17" t="s">
        <v>158</v>
      </c>
      <c r="BE713" s="140">
        <f>IF(N713="základní",J713,0)</f>
        <v>0</v>
      </c>
      <c r="BF713" s="140">
        <f>IF(N713="snížená",J713,0)</f>
        <v>0</v>
      </c>
      <c r="BG713" s="140">
        <f>IF(N713="zákl. přenesená",J713,0)</f>
        <v>0</v>
      </c>
      <c r="BH713" s="140">
        <f>IF(N713="sníž. přenesená",J713,0)</f>
        <v>0</v>
      </c>
      <c r="BI713" s="140">
        <f>IF(N713="nulová",J713,0)</f>
        <v>0</v>
      </c>
      <c r="BJ713" s="17" t="s">
        <v>80</v>
      </c>
      <c r="BK713" s="140">
        <f>ROUND(I713*H713,2)</f>
        <v>0</v>
      </c>
      <c r="BL713" s="17" t="s">
        <v>165</v>
      </c>
      <c r="BM713" s="139" t="s">
        <v>809</v>
      </c>
    </row>
    <row r="714" spans="2:65" s="12" customFormat="1">
      <c r="B714" s="141"/>
      <c r="D714" s="142" t="s">
        <v>167</v>
      </c>
      <c r="E714" s="143" t="s">
        <v>1</v>
      </c>
      <c r="F714" s="144" t="s">
        <v>810</v>
      </c>
      <c r="H714" s="143" t="s">
        <v>1</v>
      </c>
      <c r="L714" s="141"/>
      <c r="M714" s="145"/>
      <c r="T714" s="146"/>
      <c r="AT714" s="143" t="s">
        <v>167</v>
      </c>
      <c r="AU714" s="143" t="s">
        <v>82</v>
      </c>
      <c r="AV714" s="12" t="s">
        <v>80</v>
      </c>
      <c r="AW714" s="12" t="s">
        <v>28</v>
      </c>
      <c r="AX714" s="12" t="s">
        <v>72</v>
      </c>
      <c r="AY714" s="143" t="s">
        <v>158</v>
      </c>
    </row>
    <row r="715" spans="2:65" s="13" customFormat="1">
      <c r="B715" s="147"/>
      <c r="D715" s="142" t="s">
        <v>167</v>
      </c>
      <c r="E715" s="148" t="s">
        <v>1</v>
      </c>
      <c r="F715" s="149" t="s">
        <v>811</v>
      </c>
      <c r="H715" s="150">
        <v>49.42</v>
      </c>
      <c r="L715" s="147"/>
      <c r="M715" s="151"/>
      <c r="T715" s="152"/>
      <c r="AT715" s="148" t="s">
        <v>167</v>
      </c>
      <c r="AU715" s="148" t="s">
        <v>82</v>
      </c>
      <c r="AV715" s="13" t="s">
        <v>82</v>
      </c>
      <c r="AW715" s="13" t="s">
        <v>28</v>
      </c>
      <c r="AX715" s="13" t="s">
        <v>72</v>
      </c>
      <c r="AY715" s="148" t="s">
        <v>158</v>
      </c>
    </row>
    <row r="716" spans="2:65" s="13" customFormat="1">
      <c r="B716" s="147"/>
      <c r="D716" s="142" t="s">
        <v>167</v>
      </c>
      <c r="E716" s="148" t="s">
        <v>1</v>
      </c>
      <c r="F716" s="149" t="s">
        <v>812</v>
      </c>
      <c r="H716" s="150">
        <v>65.515000000000001</v>
      </c>
      <c r="L716" s="147"/>
      <c r="M716" s="151"/>
      <c r="T716" s="152"/>
      <c r="AT716" s="148" t="s">
        <v>167</v>
      </c>
      <c r="AU716" s="148" t="s">
        <v>82</v>
      </c>
      <c r="AV716" s="13" t="s">
        <v>82</v>
      </c>
      <c r="AW716" s="13" t="s">
        <v>28</v>
      </c>
      <c r="AX716" s="13" t="s">
        <v>72</v>
      </c>
      <c r="AY716" s="148" t="s">
        <v>158</v>
      </c>
    </row>
    <row r="717" spans="2:65" s="13" customFormat="1">
      <c r="B717" s="147"/>
      <c r="D717" s="142" t="s">
        <v>167</v>
      </c>
      <c r="E717" s="148" t="s">
        <v>1</v>
      </c>
      <c r="F717" s="149" t="s">
        <v>813</v>
      </c>
      <c r="H717" s="150">
        <v>-7.9790000000000001</v>
      </c>
      <c r="L717" s="147"/>
      <c r="M717" s="151"/>
      <c r="T717" s="152"/>
      <c r="AT717" s="148" t="s">
        <v>167</v>
      </c>
      <c r="AU717" s="148" t="s">
        <v>82</v>
      </c>
      <c r="AV717" s="13" t="s">
        <v>82</v>
      </c>
      <c r="AW717" s="13" t="s">
        <v>28</v>
      </c>
      <c r="AX717" s="13" t="s">
        <v>72</v>
      </c>
      <c r="AY717" s="148" t="s">
        <v>158</v>
      </c>
    </row>
    <row r="718" spans="2:65" s="15" customFormat="1">
      <c r="B718" s="168"/>
      <c r="D718" s="142" t="s">
        <v>167</v>
      </c>
      <c r="E718" s="169" t="s">
        <v>1</v>
      </c>
      <c r="F718" s="170" t="s">
        <v>331</v>
      </c>
      <c r="H718" s="171">
        <v>106.956</v>
      </c>
      <c r="L718" s="168"/>
      <c r="M718" s="172"/>
      <c r="T718" s="173"/>
      <c r="AT718" s="169" t="s">
        <v>167</v>
      </c>
      <c r="AU718" s="169" t="s">
        <v>82</v>
      </c>
      <c r="AV718" s="15" t="s">
        <v>178</v>
      </c>
      <c r="AW718" s="15" t="s">
        <v>28</v>
      </c>
      <c r="AX718" s="15" t="s">
        <v>72</v>
      </c>
      <c r="AY718" s="169" t="s">
        <v>158</v>
      </c>
    </row>
    <row r="719" spans="2:65" s="12" customFormat="1">
      <c r="B719" s="141"/>
      <c r="D719" s="142" t="s">
        <v>167</v>
      </c>
      <c r="E719" s="143" t="s">
        <v>1</v>
      </c>
      <c r="F719" s="144" t="s">
        <v>814</v>
      </c>
      <c r="H719" s="143" t="s">
        <v>1</v>
      </c>
      <c r="L719" s="141"/>
      <c r="M719" s="145"/>
      <c r="T719" s="146"/>
      <c r="AT719" s="143" t="s">
        <v>167</v>
      </c>
      <c r="AU719" s="143" t="s">
        <v>82</v>
      </c>
      <c r="AV719" s="12" t="s">
        <v>80</v>
      </c>
      <c r="AW719" s="12" t="s">
        <v>28</v>
      </c>
      <c r="AX719" s="12" t="s">
        <v>72</v>
      </c>
      <c r="AY719" s="143" t="s">
        <v>158</v>
      </c>
    </row>
    <row r="720" spans="2:65" s="13" customFormat="1">
      <c r="B720" s="147"/>
      <c r="D720" s="142" t="s">
        <v>167</v>
      </c>
      <c r="E720" s="148" t="s">
        <v>1</v>
      </c>
      <c r="F720" s="149" t="s">
        <v>815</v>
      </c>
      <c r="H720" s="150">
        <v>25.571999999999999</v>
      </c>
      <c r="L720" s="147"/>
      <c r="M720" s="151"/>
      <c r="T720" s="152"/>
      <c r="AT720" s="148" t="s">
        <v>167</v>
      </c>
      <c r="AU720" s="148" t="s">
        <v>82</v>
      </c>
      <c r="AV720" s="13" t="s">
        <v>82</v>
      </c>
      <c r="AW720" s="13" t="s">
        <v>28</v>
      </c>
      <c r="AX720" s="13" t="s">
        <v>72</v>
      </c>
      <c r="AY720" s="148" t="s">
        <v>158</v>
      </c>
    </row>
    <row r="721" spans="2:65" s="13" customFormat="1">
      <c r="B721" s="147"/>
      <c r="D721" s="142" t="s">
        <v>167</v>
      </c>
      <c r="E721" s="148" t="s">
        <v>1</v>
      </c>
      <c r="F721" s="149" t="s">
        <v>816</v>
      </c>
      <c r="H721" s="150">
        <v>5.2569999999999997</v>
      </c>
      <c r="L721" s="147"/>
      <c r="M721" s="151"/>
      <c r="T721" s="152"/>
      <c r="AT721" s="148" t="s">
        <v>167</v>
      </c>
      <c r="AU721" s="148" t="s">
        <v>82</v>
      </c>
      <c r="AV721" s="13" t="s">
        <v>82</v>
      </c>
      <c r="AW721" s="13" t="s">
        <v>28</v>
      </c>
      <c r="AX721" s="13" t="s">
        <v>72</v>
      </c>
      <c r="AY721" s="148" t="s">
        <v>158</v>
      </c>
    </row>
    <row r="722" spans="2:65" s="15" customFormat="1">
      <c r="B722" s="168"/>
      <c r="D722" s="142" t="s">
        <v>167</v>
      </c>
      <c r="E722" s="169" t="s">
        <v>1</v>
      </c>
      <c r="F722" s="170" t="s">
        <v>331</v>
      </c>
      <c r="H722" s="171">
        <v>30.829000000000001</v>
      </c>
      <c r="L722" s="168"/>
      <c r="M722" s="172"/>
      <c r="T722" s="173"/>
      <c r="AT722" s="169" t="s">
        <v>167</v>
      </c>
      <c r="AU722" s="169" t="s">
        <v>82</v>
      </c>
      <c r="AV722" s="15" t="s">
        <v>178</v>
      </c>
      <c r="AW722" s="15" t="s">
        <v>28</v>
      </c>
      <c r="AX722" s="15" t="s">
        <v>72</v>
      </c>
      <c r="AY722" s="169" t="s">
        <v>158</v>
      </c>
    </row>
    <row r="723" spans="2:65" s="14" customFormat="1">
      <c r="B723" s="153"/>
      <c r="D723" s="142" t="s">
        <v>167</v>
      </c>
      <c r="E723" s="154" t="s">
        <v>1</v>
      </c>
      <c r="F723" s="155" t="s">
        <v>200</v>
      </c>
      <c r="H723" s="156">
        <v>137.785</v>
      </c>
      <c r="L723" s="153"/>
      <c r="M723" s="157"/>
      <c r="T723" s="158"/>
      <c r="AT723" s="154" t="s">
        <v>167</v>
      </c>
      <c r="AU723" s="154" t="s">
        <v>82</v>
      </c>
      <c r="AV723" s="14" t="s">
        <v>165</v>
      </c>
      <c r="AW723" s="14" t="s">
        <v>28</v>
      </c>
      <c r="AX723" s="14" t="s">
        <v>80</v>
      </c>
      <c r="AY723" s="154" t="s">
        <v>158</v>
      </c>
    </row>
    <row r="724" spans="2:65" s="1" customFormat="1" ht="24.2" customHeight="1">
      <c r="B724" s="128"/>
      <c r="C724" s="129" t="s">
        <v>817</v>
      </c>
      <c r="D724" s="129" t="s">
        <v>160</v>
      </c>
      <c r="E724" s="130" t="s">
        <v>818</v>
      </c>
      <c r="F724" s="131" t="s">
        <v>819</v>
      </c>
      <c r="G724" s="132" t="s">
        <v>212</v>
      </c>
      <c r="H724" s="133">
        <v>106.956</v>
      </c>
      <c r="I724" s="184"/>
      <c r="J724" s="134">
        <f>ROUND(I724*H724,2)</f>
        <v>0</v>
      </c>
      <c r="K724" s="131" t="s">
        <v>164</v>
      </c>
      <c r="L724" s="29"/>
      <c r="M724" s="135" t="s">
        <v>1</v>
      </c>
      <c r="N724" s="136" t="s">
        <v>37</v>
      </c>
      <c r="O724" s="137">
        <v>0.33</v>
      </c>
      <c r="P724" s="137">
        <f>O724*H724</f>
        <v>35.295480000000005</v>
      </c>
      <c r="Q724" s="137">
        <v>4.3800000000000002E-3</v>
      </c>
      <c r="R724" s="137">
        <f>Q724*H724</f>
        <v>0.46846728000000004</v>
      </c>
      <c r="S724" s="137">
        <v>0</v>
      </c>
      <c r="T724" s="138">
        <f>S724*H724</f>
        <v>0</v>
      </c>
      <c r="AR724" s="139" t="s">
        <v>165</v>
      </c>
      <c r="AT724" s="139" t="s">
        <v>160</v>
      </c>
      <c r="AU724" s="139" t="s">
        <v>82</v>
      </c>
      <c r="AY724" s="17" t="s">
        <v>158</v>
      </c>
      <c r="BE724" s="140">
        <f>IF(N724="základní",J724,0)</f>
        <v>0</v>
      </c>
      <c r="BF724" s="140">
        <f>IF(N724="snížená",J724,0)</f>
        <v>0</v>
      </c>
      <c r="BG724" s="140">
        <f>IF(N724="zákl. přenesená",J724,0)</f>
        <v>0</v>
      </c>
      <c r="BH724" s="140">
        <f>IF(N724="sníž. přenesená",J724,0)</f>
        <v>0</v>
      </c>
      <c r="BI724" s="140">
        <f>IF(N724="nulová",J724,0)</f>
        <v>0</v>
      </c>
      <c r="BJ724" s="17" t="s">
        <v>80</v>
      </c>
      <c r="BK724" s="140">
        <f>ROUND(I724*H724,2)</f>
        <v>0</v>
      </c>
      <c r="BL724" s="17" t="s">
        <v>165</v>
      </c>
      <c r="BM724" s="139" t="s">
        <v>820</v>
      </c>
    </row>
    <row r="725" spans="2:65" s="12" customFormat="1">
      <c r="B725" s="141"/>
      <c r="D725" s="142" t="s">
        <v>167</v>
      </c>
      <c r="E725" s="143" t="s">
        <v>1</v>
      </c>
      <c r="F725" s="144" t="s">
        <v>810</v>
      </c>
      <c r="H725" s="143" t="s">
        <v>1</v>
      </c>
      <c r="L725" s="141"/>
      <c r="M725" s="145"/>
      <c r="T725" s="146"/>
      <c r="AT725" s="143" t="s">
        <v>167</v>
      </c>
      <c r="AU725" s="143" t="s">
        <v>82</v>
      </c>
      <c r="AV725" s="12" t="s">
        <v>80</v>
      </c>
      <c r="AW725" s="12" t="s">
        <v>28</v>
      </c>
      <c r="AX725" s="12" t="s">
        <v>72</v>
      </c>
      <c r="AY725" s="143" t="s">
        <v>158</v>
      </c>
    </row>
    <row r="726" spans="2:65" s="13" customFormat="1">
      <c r="B726" s="147"/>
      <c r="D726" s="142" t="s">
        <v>167</v>
      </c>
      <c r="E726" s="148" t="s">
        <v>1</v>
      </c>
      <c r="F726" s="149" t="s">
        <v>811</v>
      </c>
      <c r="H726" s="150">
        <v>49.42</v>
      </c>
      <c r="L726" s="147"/>
      <c r="M726" s="151"/>
      <c r="T726" s="152"/>
      <c r="AT726" s="148" t="s">
        <v>167</v>
      </c>
      <c r="AU726" s="148" t="s">
        <v>82</v>
      </c>
      <c r="AV726" s="13" t="s">
        <v>82</v>
      </c>
      <c r="AW726" s="13" t="s">
        <v>28</v>
      </c>
      <c r="AX726" s="13" t="s">
        <v>72</v>
      </c>
      <c r="AY726" s="148" t="s">
        <v>158</v>
      </c>
    </row>
    <row r="727" spans="2:65" s="13" customFormat="1">
      <c r="B727" s="147"/>
      <c r="D727" s="142" t="s">
        <v>167</v>
      </c>
      <c r="E727" s="148" t="s">
        <v>1</v>
      </c>
      <c r="F727" s="149" t="s">
        <v>812</v>
      </c>
      <c r="H727" s="150">
        <v>65.515000000000001</v>
      </c>
      <c r="L727" s="147"/>
      <c r="M727" s="151"/>
      <c r="T727" s="152"/>
      <c r="AT727" s="148" t="s">
        <v>167</v>
      </c>
      <c r="AU727" s="148" t="s">
        <v>82</v>
      </c>
      <c r="AV727" s="13" t="s">
        <v>82</v>
      </c>
      <c r="AW727" s="13" t="s">
        <v>28</v>
      </c>
      <c r="AX727" s="13" t="s">
        <v>72</v>
      </c>
      <c r="AY727" s="148" t="s">
        <v>158</v>
      </c>
    </row>
    <row r="728" spans="2:65" s="13" customFormat="1">
      <c r="B728" s="147"/>
      <c r="D728" s="142" t="s">
        <v>167</v>
      </c>
      <c r="E728" s="148" t="s">
        <v>1</v>
      </c>
      <c r="F728" s="149" t="s">
        <v>813</v>
      </c>
      <c r="H728" s="150">
        <v>-7.9790000000000001</v>
      </c>
      <c r="L728" s="147"/>
      <c r="M728" s="151"/>
      <c r="T728" s="152"/>
      <c r="AT728" s="148" t="s">
        <v>167</v>
      </c>
      <c r="AU728" s="148" t="s">
        <v>82</v>
      </c>
      <c r="AV728" s="13" t="s">
        <v>82</v>
      </c>
      <c r="AW728" s="13" t="s">
        <v>28</v>
      </c>
      <c r="AX728" s="13" t="s">
        <v>72</v>
      </c>
      <c r="AY728" s="148" t="s">
        <v>158</v>
      </c>
    </row>
    <row r="729" spans="2:65" s="14" customFormat="1">
      <c r="B729" s="153"/>
      <c r="D729" s="142" t="s">
        <v>167</v>
      </c>
      <c r="E729" s="154" t="s">
        <v>1</v>
      </c>
      <c r="F729" s="155" t="s">
        <v>200</v>
      </c>
      <c r="H729" s="156">
        <v>106.956</v>
      </c>
      <c r="L729" s="153"/>
      <c r="M729" s="157"/>
      <c r="T729" s="158"/>
      <c r="AT729" s="154" t="s">
        <v>167</v>
      </c>
      <c r="AU729" s="154" t="s">
        <v>82</v>
      </c>
      <c r="AV729" s="14" t="s">
        <v>165</v>
      </c>
      <c r="AW729" s="14" t="s">
        <v>28</v>
      </c>
      <c r="AX729" s="14" t="s">
        <v>80</v>
      </c>
      <c r="AY729" s="154" t="s">
        <v>158</v>
      </c>
    </row>
    <row r="730" spans="2:65" s="1" customFormat="1" ht="24.2" customHeight="1">
      <c r="B730" s="128"/>
      <c r="C730" s="129" t="s">
        <v>821</v>
      </c>
      <c r="D730" s="129" t="s">
        <v>160</v>
      </c>
      <c r="E730" s="130" t="s">
        <v>822</v>
      </c>
      <c r="F730" s="131" t="s">
        <v>823</v>
      </c>
      <c r="G730" s="132" t="s">
        <v>237</v>
      </c>
      <c r="H730" s="133">
        <v>222.9</v>
      </c>
      <c r="I730" s="184"/>
      <c r="J730" s="134">
        <f>ROUND(I730*H730,2)</f>
        <v>0</v>
      </c>
      <c r="K730" s="131" t="s">
        <v>164</v>
      </c>
      <c r="L730" s="29"/>
      <c r="M730" s="135" t="s">
        <v>1</v>
      </c>
      <c r="N730" s="136" t="s">
        <v>37</v>
      </c>
      <c r="O730" s="137">
        <v>0.11</v>
      </c>
      <c r="P730" s="137">
        <f>O730*H730</f>
        <v>24.519000000000002</v>
      </c>
      <c r="Q730" s="137">
        <v>0</v>
      </c>
      <c r="R730" s="137">
        <f>Q730*H730</f>
        <v>0</v>
      </c>
      <c r="S730" s="137">
        <v>0</v>
      </c>
      <c r="T730" s="138">
        <f>S730*H730</f>
        <v>0</v>
      </c>
      <c r="AR730" s="139" t="s">
        <v>165</v>
      </c>
      <c r="AT730" s="139" t="s">
        <v>160</v>
      </c>
      <c r="AU730" s="139" t="s">
        <v>82</v>
      </c>
      <c r="AY730" s="17" t="s">
        <v>158</v>
      </c>
      <c r="BE730" s="140">
        <f>IF(N730="základní",J730,0)</f>
        <v>0</v>
      </c>
      <c r="BF730" s="140">
        <f>IF(N730="snížená",J730,0)</f>
        <v>0</v>
      </c>
      <c r="BG730" s="140">
        <f>IF(N730="zákl. přenesená",J730,0)</f>
        <v>0</v>
      </c>
      <c r="BH730" s="140">
        <f>IF(N730="sníž. přenesená",J730,0)</f>
        <v>0</v>
      </c>
      <c r="BI730" s="140">
        <f>IF(N730="nulová",J730,0)</f>
        <v>0</v>
      </c>
      <c r="BJ730" s="17" t="s">
        <v>80</v>
      </c>
      <c r="BK730" s="140">
        <f>ROUND(I730*H730,2)</f>
        <v>0</v>
      </c>
      <c r="BL730" s="17" t="s">
        <v>165</v>
      </c>
      <c r="BM730" s="139" t="s">
        <v>824</v>
      </c>
    </row>
    <row r="731" spans="2:65" s="12" customFormat="1">
      <c r="B731" s="141"/>
      <c r="D731" s="142" t="s">
        <v>167</v>
      </c>
      <c r="E731" s="143" t="s">
        <v>1</v>
      </c>
      <c r="F731" s="144" t="s">
        <v>810</v>
      </c>
      <c r="H731" s="143" t="s">
        <v>1</v>
      </c>
      <c r="L731" s="141"/>
      <c r="M731" s="145"/>
      <c r="T731" s="146"/>
      <c r="AT731" s="143" t="s">
        <v>167</v>
      </c>
      <c r="AU731" s="143" t="s">
        <v>82</v>
      </c>
      <c r="AV731" s="12" t="s">
        <v>80</v>
      </c>
      <c r="AW731" s="12" t="s">
        <v>28</v>
      </c>
      <c r="AX731" s="12" t="s">
        <v>72</v>
      </c>
      <c r="AY731" s="143" t="s">
        <v>158</v>
      </c>
    </row>
    <row r="732" spans="2:65" s="13" customFormat="1">
      <c r="B732" s="147"/>
      <c r="D732" s="142" t="s">
        <v>167</v>
      </c>
      <c r="E732" s="148" t="s">
        <v>1</v>
      </c>
      <c r="F732" s="149" t="s">
        <v>825</v>
      </c>
      <c r="H732" s="150">
        <v>32.119999999999997</v>
      </c>
      <c r="L732" s="147"/>
      <c r="M732" s="151"/>
      <c r="T732" s="152"/>
      <c r="AT732" s="148" t="s">
        <v>167</v>
      </c>
      <c r="AU732" s="148" t="s">
        <v>82</v>
      </c>
      <c r="AV732" s="13" t="s">
        <v>82</v>
      </c>
      <c r="AW732" s="13" t="s">
        <v>28</v>
      </c>
      <c r="AX732" s="13" t="s">
        <v>72</v>
      </c>
      <c r="AY732" s="148" t="s">
        <v>158</v>
      </c>
    </row>
    <row r="733" spans="2:65" s="12" customFormat="1">
      <c r="B733" s="141"/>
      <c r="D733" s="142" t="s">
        <v>167</v>
      </c>
      <c r="E733" s="143" t="s">
        <v>1</v>
      </c>
      <c r="F733" s="144" t="s">
        <v>535</v>
      </c>
      <c r="H733" s="143" t="s">
        <v>1</v>
      </c>
      <c r="L733" s="141"/>
      <c r="M733" s="145"/>
      <c r="T733" s="146"/>
      <c r="AT733" s="143" t="s">
        <v>167</v>
      </c>
      <c r="AU733" s="143" t="s">
        <v>82</v>
      </c>
      <c r="AV733" s="12" t="s">
        <v>80</v>
      </c>
      <c r="AW733" s="12" t="s">
        <v>28</v>
      </c>
      <c r="AX733" s="12" t="s">
        <v>72</v>
      </c>
      <c r="AY733" s="143" t="s">
        <v>158</v>
      </c>
    </row>
    <row r="734" spans="2:65" s="13" customFormat="1">
      <c r="B734" s="147"/>
      <c r="D734" s="142" t="s">
        <v>167</v>
      </c>
      <c r="E734" s="148" t="s">
        <v>1</v>
      </c>
      <c r="F734" s="149" t="s">
        <v>826</v>
      </c>
      <c r="H734" s="150">
        <v>183.14</v>
      </c>
      <c r="L734" s="147"/>
      <c r="M734" s="151"/>
      <c r="T734" s="152"/>
      <c r="AT734" s="148" t="s">
        <v>167</v>
      </c>
      <c r="AU734" s="148" t="s">
        <v>82</v>
      </c>
      <c r="AV734" s="13" t="s">
        <v>82</v>
      </c>
      <c r="AW734" s="13" t="s">
        <v>28</v>
      </c>
      <c r="AX734" s="13" t="s">
        <v>72</v>
      </c>
      <c r="AY734" s="148" t="s">
        <v>158</v>
      </c>
    </row>
    <row r="735" spans="2:65" s="15" customFormat="1">
      <c r="B735" s="168"/>
      <c r="D735" s="142" t="s">
        <v>167</v>
      </c>
      <c r="E735" s="169" t="s">
        <v>1</v>
      </c>
      <c r="F735" s="170" t="s">
        <v>331</v>
      </c>
      <c r="H735" s="171">
        <v>215.26</v>
      </c>
      <c r="L735" s="168"/>
      <c r="M735" s="172"/>
      <c r="T735" s="173"/>
      <c r="AT735" s="169" t="s">
        <v>167</v>
      </c>
      <c r="AU735" s="169" t="s">
        <v>82</v>
      </c>
      <c r="AV735" s="15" t="s">
        <v>178</v>
      </c>
      <c r="AW735" s="15" t="s">
        <v>28</v>
      </c>
      <c r="AX735" s="15" t="s">
        <v>72</v>
      </c>
      <c r="AY735" s="169" t="s">
        <v>158</v>
      </c>
    </row>
    <row r="736" spans="2:65" s="12" customFormat="1">
      <c r="B736" s="141"/>
      <c r="D736" s="142" t="s">
        <v>167</v>
      </c>
      <c r="E736" s="143" t="s">
        <v>1</v>
      </c>
      <c r="F736" s="144" t="s">
        <v>814</v>
      </c>
      <c r="H736" s="143" t="s">
        <v>1</v>
      </c>
      <c r="L736" s="141"/>
      <c r="M736" s="145"/>
      <c r="T736" s="146"/>
      <c r="AT736" s="143" t="s">
        <v>167</v>
      </c>
      <c r="AU736" s="143" t="s">
        <v>82</v>
      </c>
      <c r="AV736" s="12" t="s">
        <v>80</v>
      </c>
      <c r="AW736" s="12" t="s">
        <v>28</v>
      </c>
      <c r="AX736" s="12" t="s">
        <v>72</v>
      </c>
      <c r="AY736" s="143" t="s">
        <v>158</v>
      </c>
    </row>
    <row r="737" spans="2:65" s="13" customFormat="1">
      <c r="B737" s="147"/>
      <c r="D737" s="142" t="s">
        <v>167</v>
      </c>
      <c r="E737" s="148" t="s">
        <v>1</v>
      </c>
      <c r="F737" s="149" t="s">
        <v>827</v>
      </c>
      <c r="H737" s="150">
        <v>5.94</v>
      </c>
      <c r="L737" s="147"/>
      <c r="M737" s="151"/>
      <c r="T737" s="152"/>
      <c r="AT737" s="148" t="s">
        <v>167</v>
      </c>
      <c r="AU737" s="148" t="s">
        <v>82</v>
      </c>
      <c r="AV737" s="13" t="s">
        <v>82</v>
      </c>
      <c r="AW737" s="13" t="s">
        <v>28</v>
      </c>
      <c r="AX737" s="13" t="s">
        <v>72</v>
      </c>
      <c r="AY737" s="148" t="s">
        <v>158</v>
      </c>
    </row>
    <row r="738" spans="2:65" s="13" customFormat="1">
      <c r="B738" s="147"/>
      <c r="D738" s="142" t="s">
        <v>167</v>
      </c>
      <c r="E738" s="148" t="s">
        <v>1</v>
      </c>
      <c r="F738" s="149" t="s">
        <v>828</v>
      </c>
      <c r="H738" s="150">
        <v>1.7</v>
      </c>
      <c r="L738" s="147"/>
      <c r="M738" s="151"/>
      <c r="T738" s="152"/>
      <c r="AT738" s="148" t="s">
        <v>167</v>
      </c>
      <c r="AU738" s="148" t="s">
        <v>82</v>
      </c>
      <c r="AV738" s="13" t="s">
        <v>82</v>
      </c>
      <c r="AW738" s="13" t="s">
        <v>28</v>
      </c>
      <c r="AX738" s="13" t="s">
        <v>72</v>
      </c>
      <c r="AY738" s="148" t="s">
        <v>158</v>
      </c>
    </row>
    <row r="739" spans="2:65" s="15" customFormat="1">
      <c r="B739" s="168"/>
      <c r="D739" s="142" t="s">
        <v>167</v>
      </c>
      <c r="E739" s="169" t="s">
        <v>1</v>
      </c>
      <c r="F739" s="170" t="s">
        <v>331</v>
      </c>
      <c r="H739" s="171">
        <v>7.64</v>
      </c>
      <c r="L739" s="168"/>
      <c r="M739" s="172"/>
      <c r="T739" s="173"/>
      <c r="AT739" s="169" t="s">
        <v>167</v>
      </c>
      <c r="AU739" s="169" t="s">
        <v>82</v>
      </c>
      <c r="AV739" s="15" t="s">
        <v>178</v>
      </c>
      <c r="AW739" s="15" t="s">
        <v>28</v>
      </c>
      <c r="AX739" s="15" t="s">
        <v>72</v>
      </c>
      <c r="AY739" s="169" t="s">
        <v>158</v>
      </c>
    </row>
    <row r="740" spans="2:65" s="14" customFormat="1">
      <c r="B740" s="153"/>
      <c r="D740" s="142" t="s">
        <v>167</v>
      </c>
      <c r="E740" s="154" t="s">
        <v>1</v>
      </c>
      <c r="F740" s="155" t="s">
        <v>200</v>
      </c>
      <c r="H740" s="156">
        <v>222.9</v>
      </c>
      <c r="L740" s="153"/>
      <c r="M740" s="157"/>
      <c r="T740" s="158"/>
      <c r="AT740" s="154" t="s">
        <v>167</v>
      </c>
      <c r="AU740" s="154" t="s">
        <v>82</v>
      </c>
      <c r="AV740" s="14" t="s">
        <v>165</v>
      </c>
      <c r="AW740" s="14" t="s">
        <v>28</v>
      </c>
      <c r="AX740" s="14" t="s">
        <v>80</v>
      </c>
      <c r="AY740" s="154" t="s">
        <v>158</v>
      </c>
    </row>
    <row r="741" spans="2:65" s="1" customFormat="1" ht="24.2" customHeight="1">
      <c r="B741" s="128"/>
      <c r="C741" s="159" t="s">
        <v>829</v>
      </c>
      <c r="D741" s="159" t="s">
        <v>242</v>
      </c>
      <c r="E741" s="160" t="s">
        <v>830</v>
      </c>
      <c r="F741" s="161" t="s">
        <v>831</v>
      </c>
      <c r="G741" s="162" t="s">
        <v>237</v>
      </c>
      <c r="H741" s="163">
        <v>234.04499999999999</v>
      </c>
      <c r="I741" s="188"/>
      <c r="J741" s="164">
        <f>ROUND(I741*H741,2)</f>
        <v>0</v>
      </c>
      <c r="K741" s="161" t="s">
        <v>164</v>
      </c>
      <c r="L741" s="165"/>
      <c r="M741" s="166" t="s">
        <v>1</v>
      </c>
      <c r="N741" s="167" t="s">
        <v>37</v>
      </c>
      <c r="O741" s="137">
        <v>0</v>
      </c>
      <c r="P741" s="137">
        <f>O741*H741</f>
        <v>0</v>
      </c>
      <c r="Q741" s="137">
        <v>1E-4</v>
      </c>
      <c r="R741" s="137">
        <f>Q741*H741</f>
        <v>2.3404499999999998E-2</v>
      </c>
      <c r="S741" s="137">
        <v>0</v>
      </c>
      <c r="T741" s="138">
        <f>S741*H741</f>
        <v>0</v>
      </c>
      <c r="AR741" s="139" t="s">
        <v>209</v>
      </c>
      <c r="AT741" s="139" t="s">
        <v>242</v>
      </c>
      <c r="AU741" s="139" t="s">
        <v>82</v>
      </c>
      <c r="AY741" s="17" t="s">
        <v>158</v>
      </c>
      <c r="BE741" s="140">
        <f>IF(N741="základní",J741,0)</f>
        <v>0</v>
      </c>
      <c r="BF741" s="140">
        <f>IF(N741="snížená",J741,0)</f>
        <v>0</v>
      </c>
      <c r="BG741" s="140">
        <f>IF(N741="zákl. přenesená",J741,0)</f>
        <v>0</v>
      </c>
      <c r="BH741" s="140">
        <f>IF(N741="sníž. přenesená",J741,0)</f>
        <v>0</v>
      </c>
      <c r="BI741" s="140">
        <f>IF(N741="nulová",J741,0)</f>
        <v>0</v>
      </c>
      <c r="BJ741" s="17" t="s">
        <v>80</v>
      </c>
      <c r="BK741" s="140">
        <f>ROUND(I741*H741,2)</f>
        <v>0</v>
      </c>
      <c r="BL741" s="17" t="s">
        <v>165</v>
      </c>
      <c r="BM741" s="139" t="s">
        <v>832</v>
      </c>
    </row>
    <row r="742" spans="2:65" s="13" customFormat="1">
      <c r="B742" s="147"/>
      <c r="D742" s="142" t="s">
        <v>167</v>
      </c>
      <c r="F742" s="149" t="s">
        <v>833</v>
      </c>
      <c r="H742" s="150">
        <v>234.04499999999999</v>
      </c>
      <c r="L742" s="147"/>
      <c r="M742" s="151"/>
      <c r="T742" s="152"/>
      <c r="AT742" s="148" t="s">
        <v>167</v>
      </c>
      <c r="AU742" s="148" t="s">
        <v>82</v>
      </c>
      <c r="AV742" s="13" t="s">
        <v>82</v>
      </c>
      <c r="AW742" s="13" t="s">
        <v>3</v>
      </c>
      <c r="AX742" s="13" t="s">
        <v>80</v>
      </c>
      <c r="AY742" s="148" t="s">
        <v>158</v>
      </c>
    </row>
    <row r="743" spans="2:65" s="1" customFormat="1" ht="24.2" customHeight="1">
      <c r="B743" s="128"/>
      <c r="C743" s="129" t="s">
        <v>834</v>
      </c>
      <c r="D743" s="129" t="s">
        <v>160</v>
      </c>
      <c r="E743" s="130" t="s">
        <v>835</v>
      </c>
      <c r="F743" s="131" t="s">
        <v>836</v>
      </c>
      <c r="G743" s="132" t="s">
        <v>237</v>
      </c>
      <c r="H743" s="133">
        <v>4.97</v>
      </c>
      <c r="I743" s="184"/>
      <c r="J743" s="134">
        <f>ROUND(I743*H743,2)</f>
        <v>0</v>
      </c>
      <c r="K743" s="131" t="s">
        <v>164</v>
      </c>
      <c r="L743" s="29"/>
      <c r="M743" s="135" t="s">
        <v>1</v>
      </c>
      <c r="N743" s="136" t="s">
        <v>37</v>
      </c>
      <c r="O743" s="137">
        <v>9.6000000000000002E-2</v>
      </c>
      <c r="P743" s="137">
        <f>O743*H743</f>
        <v>0.47711999999999999</v>
      </c>
      <c r="Q743" s="137">
        <v>0</v>
      </c>
      <c r="R743" s="137">
        <f>Q743*H743</f>
        <v>0</v>
      </c>
      <c r="S743" s="137">
        <v>0</v>
      </c>
      <c r="T743" s="138">
        <f>S743*H743</f>
        <v>0</v>
      </c>
      <c r="AR743" s="139" t="s">
        <v>165</v>
      </c>
      <c r="AT743" s="139" t="s">
        <v>160</v>
      </c>
      <c r="AU743" s="139" t="s">
        <v>82</v>
      </c>
      <c r="AY743" s="17" t="s">
        <v>158</v>
      </c>
      <c r="BE743" s="140">
        <f>IF(N743="základní",J743,0)</f>
        <v>0</v>
      </c>
      <c r="BF743" s="140">
        <f>IF(N743="snížená",J743,0)</f>
        <v>0</v>
      </c>
      <c r="BG743" s="140">
        <f>IF(N743="zákl. přenesená",J743,0)</f>
        <v>0</v>
      </c>
      <c r="BH743" s="140">
        <f>IF(N743="sníž. přenesená",J743,0)</f>
        <v>0</v>
      </c>
      <c r="BI743" s="140">
        <f>IF(N743="nulová",J743,0)</f>
        <v>0</v>
      </c>
      <c r="BJ743" s="17" t="s">
        <v>80</v>
      </c>
      <c r="BK743" s="140">
        <f>ROUND(I743*H743,2)</f>
        <v>0</v>
      </c>
      <c r="BL743" s="17" t="s">
        <v>165</v>
      </c>
      <c r="BM743" s="139" t="s">
        <v>837</v>
      </c>
    </row>
    <row r="744" spans="2:65" s="12" customFormat="1">
      <c r="B744" s="141"/>
      <c r="D744" s="142" t="s">
        <v>167</v>
      </c>
      <c r="E744" s="143" t="s">
        <v>1</v>
      </c>
      <c r="F744" s="144" t="s">
        <v>810</v>
      </c>
      <c r="H744" s="143" t="s">
        <v>1</v>
      </c>
      <c r="L744" s="141"/>
      <c r="M744" s="145"/>
      <c r="T744" s="146"/>
      <c r="AT744" s="143" t="s">
        <v>167</v>
      </c>
      <c r="AU744" s="143" t="s">
        <v>82</v>
      </c>
      <c r="AV744" s="12" t="s">
        <v>80</v>
      </c>
      <c r="AW744" s="12" t="s">
        <v>28</v>
      </c>
      <c r="AX744" s="12" t="s">
        <v>72</v>
      </c>
      <c r="AY744" s="143" t="s">
        <v>158</v>
      </c>
    </row>
    <row r="745" spans="2:65" s="13" customFormat="1">
      <c r="B745" s="147"/>
      <c r="D745" s="142" t="s">
        <v>167</v>
      </c>
      <c r="E745" s="148" t="s">
        <v>1</v>
      </c>
      <c r="F745" s="149" t="s">
        <v>838</v>
      </c>
      <c r="H745" s="150">
        <v>4.97</v>
      </c>
      <c r="L745" s="147"/>
      <c r="M745" s="151"/>
      <c r="T745" s="152"/>
      <c r="AT745" s="148" t="s">
        <v>167</v>
      </c>
      <c r="AU745" s="148" t="s">
        <v>82</v>
      </c>
      <c r="AV745" s="13" t="s">
        <v>82</v>
      </c>
      <c r="AW745" s="13" t="s">
        <v>28</v>
      </c>
      <c r="AX745" s="13" t="s">
        <v>80</v>
      </c>
      <c r="AY745" s="148" t="s">
        <v>158</v>
      </c>
    </row>
    <row r="746" spans="2:65" s="1" customFormat="1" ht="24.2" customHeight="1">
      <c r="B746" s="128"/>
      <c r="C746" s="159" t="s">
        <v>839</v>
      </c>
      <c r="D746" s="159" t="s">
        <v>242</v>
      </c>
      <c r="E746" s="160" t="s">
        <v>840</v>
      </c>
      <c r="F746" s="161" t="s">
        <v>841</v>
      </c>
      <c r="G746" s="162" t="s">
        <v>237</v>
      </c>
      <c r="H746" s="163">
        <v>5.2190000000000003</v>
      </c>
      <c r="I746" s="188"/>
      <c r="J746" s="164">
        <f>ROUND(I746*H746,2)</f>
        <v>0</v>
      </c>
      <c r="K746" s="161" t="s">
        <v>164</v>
      </c>
      <c r="L746" s="165"/>
      <c r="M746" s="166" t="s">
        <v>1</v>
      </c>
      <c r="N746" s="167" t="s">
        <v>37</v>
      </c>
      <c r="O746" s="137">
        <v>0</v>
      </c>
      <c r="P746" s="137">
        <f>O746*H746</f>
        <v>0</v>
      </c>
      <c r="Q746" s="137">
        <v>4.0000000000000003E-5</v>
      </c>
      <c r="R746" s="137">
        <f>Q746*H746</f>
        <v>2.0876000000000003E-4</v>
      </c>
      <c r="S746" s="137">
        <v>0</v>
      </c>
      <c r="T746" s="138">
        <f>S746*H746</f>
        <v>0</v>
      </c>
      <c r="AR746" s="139" t="s">
        <v>209</v>
      </c>
      <c r="AT746" s="139" t="s">
        <v>242</v>
      </c>
      <c r="AU746" s="139" t="s">
        <v>82</v>
      </c>
      <c r="AY746" s="17" t="s">
        <v>158</v>
      </c>
      <c r="BE746" s="140">
        <f>IF(N746="základní",J746,0)</f>
        <v>0</v>
      </c>
      <c r="BF746" s="140">
        <f>IF(N746="snížená",J746,0)</f>
        <v>0</v>
      </c>
      <c r="BG746" s="140">
        <f>IF(N746="zákl. přenesená",J746,0)</f>
        <v>0</v>
      </c>
      <c r="BH746" s="140">
        <f>IF(N746="sníž. přenesená",J746,0)</f>
        <v>0</v>
      </c>
      <c r="BI746" s="140">
        <f>IF(N746="nulová",J746,0)</f>
        <v>0</v>
      </c>
      <c r="BJ746" s="17" t="s">
        <v>80</v>
      </c>
      <c r="BK746" s="140">
        <f>ROUND(I746*H746,2)</f>
        <v>0</v>
      </c>
      <c r="BL746" s="17" t="s">
        <v>165</v>
      </c>
      <c r="BM746" s="139" t="s">
        <v>842</v>
      </c>
    </row>
    <row r="747" spans="2:65" s="13" customFormat="1">
      <c r="B747" s="147"/>
      <c r="D747" s="142" t="s">
        <v>167</v>
      </c>
      <c r="F747" s="149" t="s">
        <v>843</v>
      </c>
      <c r="H747" s="150">
        <v>5.2190000000000003</v>
      </c>
      <c r="L747" s="147"/>
      <c r="M747" s="151"/>
      <c r="T747" s="152"/>
      <c r="AT747" s="148" t="s">
        <v>167</v>
      </c>
      <c r="AU747" s="148" t="s">
        <v>82</v>
      </c>
      <c r="AV747" s="13" t="s">
        <v>82</v>
      </c>
      <c r="AW747" s="13" t="s">
        <v>3</v>
      </c>
      <c r="AX747" s="13" t="s">
        <v>80</v>
      </c>
      <c r="AY747" s="148" t="s">
        <v>158</v>
      </c>
    </row>
    <row r="748" spans="2:65" s="1" customFormat="1" ht="24.2" customHeight="1">
      <c r="B748" s="128"/>
      <c r="C748" s="129" t="s">
        <v>844</v>
      </c>
      <c r="D748" s="129" t="s">
        <v>160</v>
      </c>
      <c r="E748" s="130" t="s">
        <v>845</v>
      </c>
      <c r="F748" s="131" t="s">
        <v>846</v>
      </c>
      <c r="G748" s="132" t="s">
        <v>212</v>
      </c>
      <c r="H748" s="133">
        <v>32.494999999999997</v>
      </c>
      <c r="I748" s="184"/>
      <c r="J748" s="134">
        <f>ROUND(I748*H748,2)</f>
        <v>0</v>
      </c>
      <c r="K748" s="131" t="s">
        <v>164</v>
      </c>
      <c r="L748" s="29"/>
      <c r="M748" s="135" t="s">
        <v>1</v>
      </c>
      <c r="N748" s="136" t="s">
        <v>37</v>
      </c>
      <c r="O748" s="137">
        <v>7.4999999999999997E-2</v>
      </c>
      <c r="P748" s="137">
        <f>O748*H748</f>
        <v>2.4371249999999995</v>
      </c>
      <c r="Q748" s="137">
        <v>2.2000000000000001E-4</v>
      </c>
      <c r="R748" s="137">
        <f>Q748*H748</f>
        <v>7.1488999999999997E-3</v>
      </c>
      <c r="S748" s="137">
        <v>0</v>
      </c>
      <c r="T748" s="138">
        <f>S748*H748</f>
        <v>0</v>
      </c>
      <c r="AR748" s="139" t="s">
        <v>165</v>
      </c>
      <c r="AT748" s="139" t="s">
        <v>160</v>
      </c>
      <c r="AU748" s="139" t="s">
        <v>82</v>
      </c>
      <c r="AY748" s="17" t="s">
        <v>158</v>
      </c>
      <c r="BE748" s="140">
        <f>IF(N748="základní",J748,0)</f>
        <v>0</v>
      </c>
      <c r="BF748" s="140">
        <f>IF(N748="snížená",J748,0)</f>
        <v>0</v>
      </c>
      <c r="BG748" s="140">
        <f>IF(N748="zákl. přenesená",J748,0)</f>
        <v>0</v>
      </c>
      <c r="BH748" s="140">
        <f>IF(N748="sníž. přenesená",J748,0)</f>
        <v>0</v>
      </c>
      <c r="BI748" s="140">
        <f>IF(N748="nulová",J748,0)</f>
        <v>0</v>
      </c>
      <c r="BJ748" s="17" t="s">
        <v>80</v>
      </c>
      <c r="BK748" s="140">
        <f>ROUND(I748*H748,2)</f>
        <v>0</v>
      </c>
      <c r="BL748" s="17" t="s">
        <v>165</v>
      </c>
      <c r="BM748" s="139" t="s">
        <v>847</v>
      </c>
    </row>
    <row r="749" spans="2:65" s="12" customFormat="1">
      <c r="B749" s="141"/>
      <c r="D749" s="142" t="s">
        <v>167</v>
      </c>
      <c r="E749" s="143" t="s">
        <v>1</v>
      </c>
      <c r="F749" s="144" t="s">
        <v>848</v>
      </c>
      <c r="H749" s="143" t="s">
        <v>1</v>
      </c>
      <c r="L749" s="141"/>
      <c r="M749" s="145"/>
      <c r="T749" s="146"/>
      <c r="AT749" s="143" t="s">
        <v>167</v>
      </c>
      <c r="AU749" s="143" t="s">
        <v>82</v>
      </c>
      <c r="AV749" s="12" t="s">
        <v>80</v>
      </c>
      <c r="AW749" s="12" t="s">
        <v>28</v>
      </c>
      <c r="AX749" s="12" t="s">
        <v>72</v>
      </c>
      <c r="AY749" s="143" t="s">
        <v>158</v>
      </c>
    </row>
    <row r="750" spans="2:65" s="13" customFormat="1">
      <c r="B750" s="147"/>
      <c r="D750" s="142" t="s">
        <v>167</v>
      </c>
      <c r="E750" s="148" t="s">
        <v>1</v>
      </c>
      <c r="F750" s="149" t="s">
        <v>849</v>
      </c>
      <c r="H750" s="150">
        <v>13.473000000000001</v>
      </c>
      <c r="L750" s="147"/>
      <c r="M750" s="151"/>
      <c r="T750" s="152"/>
      <c r="AT750" s="148" t="s">
        <v>167</v>
      </c>
      <c r="AU750" s="148" t="s">
        <v>82</v>
      </c>
      <c r="AV750" s="13" t="s">
        <v>82</v>
      </c>
      <c r="AW750" s="13" t="s">
        <v>28</v>
      </c>
      <c r="AX750" s="13" t="s">
        <v>72</v>
      </c>
      <c r="AY750" s="148" t="s">
        <v>158</v>
      </c>
    </row>
    <row r="751" spans="2:65" s="13" customFormat="1">
      <c r="B751" s="147"/>
      <c r="D751" s="142" t="s">
        <v>167</v>
      </c>
      <c r="E751" s="148" t="s">
        <v>1</v>
      </c>
      <c r="F751" s="149" t="s">
        <v>850</v>
      </c>
      <c r="H751" s="150">
        <v>16.074000000000002</v>
      </c>
      <c r="L751" s="147"/>
      <c r="M751" s="151"/>
      <c r="T751" s="152"/>
      <c r="AT751" s="148" t="s">
        <v>167</v>
      </c>
      <c r="AU751" s="148" t="s">
        <v>82</v>
      </c>
      <c r="AV751" s="13" t="s">
        <v>82</v>
      </c>
      <c r="AW751" s="13" t="s">
        <v>28</v>
      </c>
      <c r="AX751" s="13" t="s">
        <v>72</v>
      </c>
      <c r="AY751" s="148" t="s">
        <v>158</v>
      </c>
    </row>
    <row r="752" spans="2:65" s="15" customFormat="1">
      <c r="B752" s="168"/>
      <c r="D752" s="142" t="s">
        <v>167</v>
      </c>
      <c r="E752" s="169" t="s">
        <v>1</v>
      </c>
      <c r="F752" s="170" t="s">
        <v>331</v>
      </c>
      <c r="H752" s="171">
        <v>29.547000000000001</v>
      </c>
      <c r="L752" s="168"/>
      <c r="M752" s="172"/>
      <c r="T752" s="173"/>
      <c r="AT752" s="169" t="s">
        <v>167</v>
      </c>
      <c r="AU752" s="169" t="s">
        <v>82</v>
      </c>
      <c r="AV752" s="15" t="s">
        <v>178</v>
      </c>
      <c r="AW752" s="15" t="s">
        <v>28</v>
      </c>
      <c r="AX752" s="15" t="s">
        <v>72</v>
      </c>
      <c r="AY752" s="169" t="s">
        <v>158</v>
      </c>
    </row>
    <row r="753" spans="2:65" s="12" customFormat="1">
      <c r="B753" s="141"/>
      <c r="D753" s="142" t="s">
        <v>167</v>
      </c>
      <c r="E753" s="143" t="s">
        <v>1</v>
      </c>
      <c r="F753" s="144" t="s">
        <v>851</v>
      </c>
      <c r="H753" s="143" t="s">
        <v>1</v>
      </c>
      <c r="L753" s="141"/>
      <c r="M753" s="145"/>
      <c r="T753" s="146"/>
      <c r="AT753" s="143" t="s">
        <v>167</v>
      </c>
      <c r="AU753" s="143" t="s">
        <v>82</v>
      </c>
      <c r="AV753" s="12" t="s">
        <v>80</v>
      </c>
      <c r="AW753" s="12" t="s">
        <v>28</v>
      </c>
      <c r="AX753" s="12" t="s">
        <v>72</v>
      </c>
      <c r="AY753" s="143" t="s">
        <v>158</v>
      </c>
    </row>
    <row r="754" spans="2:65" s="13" customFormat="1">
      <c r="B754" s="147"/>
      <c r="D754" s="142" t="s">
        <v>167</v>
      </c>
      <c r="E754" s="148" t="s">
        <v>1</v>
      </c>
      <c r="F754" s="149" t="s">
        <v>852</v>
      </c>
      <c r="H754" s="150">
        <v>2.948</v>
      </c>
      <c r="L754" s="147"/>
      <c r="M754" s="151"/>
      <c r="T754" s="152"/>
      <c r="AT754" s="148" t="s">
        <v>167</v>
      </c>
      <c r="AU754" s="148" t="s">
        <v>82</v>
      </c>
      <c r="AV754" s="13" t="s">
        <v>82</v>
      </c>
      <c r="AW754" s="13" t="s">
        <v>28</v>
      </c>
      <c r="AX754" s="13" t="s">
        <v>72</v>
      </c>
      <c r="AY754" s="148" t="s">
        <v>158</v>
      </c>
    </row>
    <row r="755" spans="2:65" s="14" customFormat="1">
      <c r="B755" s="153"/>
      <c r="D755" s="142" t="s">
        <v>167</v>
      </c>
      <c r="E755" s="154" t="s">
        <v>1</v>
      </c>
      <c r="F755" s="155" t="s">
        <v>200</v>
      </c>
      <c r="H755" s="156">
        <v>32.494999999999997</v>
      </c>
      <c r="L755" s="153"/>
      <c r="M755" s="157"/>
      <c r="T755" s="158"/>
      <c r="AT755" s="154" t="s">
        <v>167</v>
      </c>
      <c r="AU755" s="154" t="s">
        <v>82</v>
      </c>
      <c r="AV755" s="14" t="s">
        <v>165</v>
      </c>
      <c r="AW755" s="14" t="s">
        <v>28</v>
      </c>
      <c r="AX755" s="14" t="s">
        <v>80</v>
      </c>
      <c r="AY755" s="154" t="s">
        <v>158</v>
      </c>
    </row>
    <row r="756" spans="2:65" s="1" customFormat="1" ht="24.2" customHeight="1">
      <c r="B756" s="128"/>
      <c r="C756" s="129" t="s">
        <v>853</v>
      </c>
      <c r="D756" s="129" t="s">
        <v>160</v>
      </c>
      <c r="E756" s="130" t="s">
        <v>854</v>
      </c>
      <c r="F756" s="131" t="s">
        <v>855</v>
      </c>
      <c r="G756" s="132" t="s">
        <v>212</v>
      </c>
      <c r="H756" s="133">
        <v>247.40700000000001</v>
      </c>
      <c r="I756" s="184"/>
      <c r="J756" s="134">
        <f>ROUND(I756*H756,2)</f>
        <v>0</v>
      </c>
      <c r="K756" s="131" t="s">
        <v>164</v>
      </c>
      <c r="L756" s="29"/>
      <c r="M756" s="135" t="s">
        <v>1</v>
      </c>
      <c r="N756" s="136" t="s">
        <v>37</v>
      </c>
      <c r="O756" s="137">
        <v>7.4999999999999997E-2</v>
      </c>
      <c r="P756" s="137">
        <f>O756*H756</f>
        <v>18.555524999999999</v>
      </c>
      <c r="Q756" s="137">
        <v>1.3999999999999999E-4</v>
      </c>
      <c r="R756" s="137">
        <f>Q756*H756</f>
        <v>3.4636979999999998E-2</v>
      </c>
      <c r="S756" s="137">
        <v>0</v>
      </c>
      <c r="T756" s="138">
        <f>S756*H756</f>
        <v>0</v>
      </c>
      <c r="AR756" s="139" t="s">
        <v>165</v>
      </c>
      <c r="AT756" s="139" t="s">
        <v>160</v>
      </c>
      <c r="AU756" s="139" t="s">
        <v>82</v>
      </c>
      <c r="AY756" s="17" t="s">
        <v>158</v>
      </c>
      <c r="BE756" s="140">
        <f>IF(N756="základní",J756,0)</f>
        <v>0</v>
      </c>
      <c r="BF756" s="140">
        <f>IF(N756="snížená",J756,0)</f>
        <v>0</v>
      </c>
      <c r="BG756" s="140">
        <f>IF(N756="zákl. přenesená",J756,0)</f>
        <v>0</v>
      </c>
      <c r="BH756" s="140">
        <f>IF(N756="sníž. přenesená",J756,0)</f>
        <v>0</v>
      </c>
      <c r="BI756" s="140">
        <f>IF(N756="nulová",J756,0)</f>
        <v>0</v>
      </c>
      <c r="BJ756" s="17" t="s">
        <v>80</v>
      </c>
      <c r="BK756" s="140">
        <f>ROUND(I756*H756,2)</f>
        <v>0</v>
      </c>
      <c r="BL756" s="17" t="s">
        <v>165</v>
      </c>
      <c r="BM756" s="139" t="s">
        <v>856</v>
      </c>
    </row>
    <row r="757" spans="2:65" s="12" customFormat="1">
      <c r="B757" s="141"/>
      <c r="D757" s="142" t="s">
        <v>167</v>
      </c>
      <c r="E757" s="143" t="s">
        <v>1</v>
      </c>
      <c r="F757" s="144" t="s">
        <v>810</v>
      </c>
      <c r="H757" s="143" t="s">
        <v>1</v>
      </c>
      <c r="L757" s="141"/>
      <c r="M757" s="145"/>
      <c r="T757" s="146"/>
      <c r="AT757" s="143" t="s">
        <v>167</v>
      </c>
      <c r="AU757" s="143" t="s">
        <v>82</v>
      </c>
      <c r="AV757" s="12" t="s">
        <v>80</v>
      </c>
      <c r="AW757" s="12" t="s">
        <v>28</v>
      </c>
      <c r="AX757" s="12" t="s">
        <v>72</v>
      </c>
      <c r="AY757" s="143" t="s">
        <v>158</v>
      </c>
    </row>
    <row r="758" spans="2:65" s="13" customFormat="1">
      <c r="B758" s="147"/>
      <c r="D758" s="142" t="s">
        <v>167</v>
      </c>
      <c r="E758" s="148" t="s">
        <v>1</v>
      </c>
      <c r="F758" s="149" t="s">
        <v>811</v>
      </c>
      <c r="H758" s="150">
        <v>49.42</v>
      </c>
      <c r="L758" s="147"/>
      <c r="M758" s="151"/>
      <c r="T758" s="152"/>
      <c r="AT758" s="148" t="s">
        <v>167</v>
      </c>
      <c r="AU758" s="148" t="s">
        <v>82</v>
      </c>
      <c r="AV758" s="13" t="s">
        <v>82</v>
      </c>
      <c r="AW758" s="13" t="s">
        <v>28</v>
      </c>
      <c r="AX758" s="13" t="s">
        <v>72</v>
      </c>
      <c r="AY758" s="148" t="s">
        <v>158</v>
      </c>
    </row>
    <row r="759" spans="2:65" s="13" customFormat="1">
      <c r="B759" s="147"/>
      <c r="D759" s="142" t="s">
        <v>167</v>
      </c>
      <c r="E759" s="148" t="s">
        <v>1</v>
      </c>
      <c r="F759" s="149" t="s">
        <v>812</v>
      </c>
      <c r="H759" s="150">
        <v>65.515000000000001</v>
      </c>
      <c r="L759" s="147"/>
      <c r="M759" s="151"/>
      <c r="T759" s="152"/>
      <c r="AT759" s="148" t="s">
        <v>167</v>
      </c>
      <c r="AU759" s="148" t="s">
        <v>82</v>
      </c>
      <c r="AV759" s="13" t="s">
        <v>82</v>
      </c>
      <c r="AW759" s="13" t="s">
        <v>28</v>
      </c>
      <c r="AX759" s="13" t="s">
        <v>72</v>
      </c>
      <c r="AY759" s="148" t="s">
        <v>158</v>
      </c>
    </row>
    <row r="760" spans="2:65" s="13" customFormat="1">
      <c r="B760" s="147"/>
      <c r="D760" s="142" t="s">
        <v>167</v>
      </c>
      <c r="E760" s="148" t="s">
        <v>1</v>
      </c>
      <c r="F760" s="149" t="s">
        <v>813</v>
      </c>
      <c r="H760" s="150">
        <v>-7.9790000000000001</v>
      </c>
      <c r="L760" s="147"/>
      <c r="M760" s="151"/>
      <c r="T760" s="152"/>
      <c r="AT760" s="148" t="s">
        <v>167</v>
      </c>
      <c r="AU760" s="148" t="s">
        <v>82</v>
      </c>
      <c r="AV760" s="13" t="s">
        <v>82</v>
      </c>
      <c r="AW760" s="13" t="s">
        <v>28</v>
      </c>
      <c r="AX760" s="13" t="s">
        <v>72</v>
      </c>
      <c r="AY760" s="148" t="s">
        <v>158</v>
      </c>
    </row>
    <row r="761" spans="2:65" s="12" customFormat="1">
      <c r="B761" s="141"/>
      <c r="D761" s="142" t="s">
        <v>167</v>
      </c>
      <c r="E761" s="143" t="s">
        <v>1</v>
      </c>
      <c r="F761" s="144" t="s">
        <v>857</v>
      </c>
      <c r="H761" s="143" t="s">
        <v>1</v>
      </c>
      <c r="L761" s="141"/>
      <c r="M761" s="145"/>
      <c r="T761" s="146"/>
      <c r="AT761" s="143" t="s">
        <v>167</v>
      </c>
      <c r="AU761" s="143" t="s">
        <v>82</v>
      </c>
      <c r="AV761" s="12" t="s">
        <v>80</v>
      </c>
      <c r="AW761" s="12" t="s">
        <v>28</v>
      </c>
      <c r="AX761" s="12" t="s">
        <v>72</v>
      </c>
      <c r="AY761" s="143" t="s">
        <v>158</v>
      </c>
    </row>
    <row r="762" spans="2:65" s="13" customFormat="1">
      <c r="B762" s="147"/>
      <c r="D762" s="142" t="s">
        <v>167</v>
      </c>
      <c r="E762" s="148" t="s">
        <v>1</v>
      </c>
      <c r="F762" s="149" t="s">
        <v>858</v>
      </c>
      <c r="H762" s="150">
        <v>-29.547000000000001</v>
      </c>
      <c r="L762" s="147"/>
      <c r="M762" s="151"/>
      <c r="T762" s="152"/>
      <c r="AT762" s="148" t="s">
        <v>167</v>
      </c>
      <c r="AU762" s="148" t="s">
        <v>82</v>
      </c>
      <c r="AV762" s="13" t="s">
        <v>82</v>
      </c>
      <c r="AW762" s="13" t="s">
        <v>28</v>
      </c>
      <c r="AX762" s="13" t="s">
        <v>72</v>
      </c>
      <c r="AY762" s="148" t="s">
        <v>158</v>
      </c>
    </row>
    <row r="763" spans="2:65" s="15" customFormat="1">
      <c r="B763" s="168"/>
      <c r="D763" s="142" t="s">
        <v>167</v>
      </c>
      <c r="E763" s="169" t="s">
        <v>1</v>
      </c>
      <c r="F763" s="170" t="s">
        <v>331</v>
      </c>
      <c r="H763" s="171">
        <v>77.409000000000006</v>
      </c>
      <c r="L763" s="168"/>
      <c r="M763" s="172"/>
      <c r="T763" s="173"/>
      <c r="AT763" s="169" t="s">
        <v>167</v>
      </c>
      <c r="AU763" s="169" t="s">
        <v>82</v>
      </c>
      <c r="AV763" s="15" t="s">
        <v>178</v>
      </c>
      <c r="AW763" s="15" t="s">
        <v>28</v>
      </c>
      <c r="AX763" s="15" t="s">
        <v>72</v>
      </c>
      <c r="AY763" s="169" t="s">
        <v>158</v>
      </c>
    </row>
    <row r="764" spans="2:65" s="12" customFormat="1" ht="22.5">
      <c r="B764" s="141"/>
      <c r="D764" s="142" t="s">
        <v>167</v>
      </c>
      <c r="E764" s="143" t="s">
        <v>1</v>
      </c>
      <c r="F764" s="144" t="s">
        <v>859</v>
      </c>
      <c r="H764" s="143" t="s">
        <v>1</v>
      </c>
      <c r="L764" s="141"/>
      <c r="M764" s="145"/>
      <c r="T764" s="146"/>
      <c r="AT764" s="143" t="s">
        <v>167</v>
      </c>
      <c r="AU764" s="143" t="s">
        <v>82</v>
      </c>
      <c r="AV764" s="12" t="s">
        <v>80</v>
      </c>
      <c r="AW764" s="12" t="s">
        <v>28</v>
      </c>
      <c r="AX764" s="12" t="s">
        <v>72</v>
      </c>
      <c r="AY764" s="143" t="s">
        <v>158</v>
      </c>
    </row>
    <row r="765" spans="2:65" s="13" customFormat="1">
      <c r="B765" s="147"/>
      <c r="D765" s="142" t="s">
        <v>167</v>
      </c>
      <c r="E765" s="148" t="s">
        <v>1</v>
      </c>
      <c r="F765" s="149" t="s">
        <v>860</v>
      </c>
      <c r="H765" s="150">
        <v>118.476</v>
      </c>
      <c r="L765" s="147"/>
      <c r="M765" s="151"/>
      <c r="T765" s="152"/>
      <c r="AT765" s="148" t="s">
        <v>167</v>
      </c>
      <c r="AU765" s="148" t="s">
        <v>82</v>
      </c>
      <c r="AV765" s="13" t="s">
        <v>82</v>
      </c>
      <c r="AW765" s="13" t="s">
        <v>28</v>
      </c>
      <c r="AX765" s="13" t="s">
        <v>72</v>
      </c>
      <c r="AY765" s="148" t="s">
        <v>158</v>
      </c>
    </row>
    <row r="766" spans="2:65" s="13" customFormat="1">
      <c r="B766" s="147"/>
      <c r="D766" s="142" t="s">
        <v>167</v>
      </c>
      <c r="E766" s="148" t="s">
        <v>1</v>
      </c>
      <c r="F766" s="149" t="s">
        <v>861</v>
      </c>
      <c r="H766" s="150">
        <v>60.426000000000002</v>
      </c>
      <c r="L766" s="147"/>
      <c r="M766" s="151"/>
      <c r="T766" s="152"/>
      <c r="AT766" s="148" t="s">
        <v>167</v>
      </c>
      <c r="AU766" s="148" t="s">
        <v>82</v>
      </c>
      <c r="AV766" s="13" t="s">
        <v>82</v>
      </c>
      <c r="AW766" s="13" t="s">
        <v>28</v>
      </c>
      <c r="AX766" s="13" t="s">
        <v>72</v>
      </c>
      <c r="AY766" s="148" t="s">
        <v>158</v>
      </c>
    </row>
    <row r="767" spans="2:65" s="12" customFormat="1">
      <c r="B767" s="141"/>
      <c r="D767" s="142" t="s">
        <v>167</v>
      </c>
      <c r="E767" s="143" t="s">
        <v>1</v>
      </c>
      <c r="F767" s="144" t="s">
        <v>862</v>
      </c>
      <c r="H767" s="143" t="s">
        <v>1</v>
      </c>
      <c r="L767" s="141"/>
      <c r="M767" s="145"/>
      <c r="T767" s="146"/>
      <c r="AT767" s="143" t="s">
        <v>167</v>
      </c>
      <c r="AU767" s="143" t="s">
        <v>82</v>
      </c>
      <c r="AV767" s="12" t="s">
        <v>80</v>
      </c>
      <c r="AW767" s="12" t="s">
        <v>28</v>
      </c>
      <c r="AX767" s="12" t="s">
        <v>72</v>
      </c>
      <c r="AY767" s="143" t="s">
        <v>158</v>
      </c>
    </row>
    <row r="768" spans="2:65" s="13" customFormat="1">
      <c r="B768" s="147"/>
      <c r="D768" s="142" t="s">
        <v>167</v>
      </c>
      <c r="E768" s="148" t="s">
        <v>1</v>
      </c>
      <c r="F768" s="149" t="s">
        <v>863</v>
      </c>
      <c r="H768" s="150">
        <v>-15.3</v>
      </c>
      <c r="L768" s="147"/>
      <c r="M768" s="151"/>
      <c r="T768" s="152"/>
      <c r="AT768" s="148" t="s">
        <v>167</v>
      </c>
      <c r="AU768" s="148" t="s">
        <v>82</v>
      </c>
      <c r="AV768" s="13" t="s">
        <v>82</v>
      </c>
      <c r="AW768" s="13" t="s">
        <v>28</v>
      </c>
      <c r="AX768" s="13" t="s">
        <v>72</v>
      </c>
      <c r="AY768" s="148" t="s">
        <v>158</v>
      </c>
    </row>
    <row r="769" spans="2:65" s="13" customFormat="1">
      <c r="B769" s="147"/>
      <c r="D769" s="142" t="s">
        <v>167</v>
      </c>
      <c r="E769" s="148" t="s">
        <v>1</v>
      </c>
      <c r="F769" s="149" t="s">
        <v>864</v>
      </c>
      <c r="H769" s="150">
        <v>12.672000000000001</v>
      </c>
      <c r="L769" s="147"/>
      <c r="M769" s="151"/>
      <c r="T769" s="152"/>
      <c r="AT769" s="148" t="s">
        <v>167</v>
      </c>
      <c r="AU769" s="148" t="s">
        <v>82</v>
      </c>
      <c r="AV769" s="13" t="s">
        <v>82</v>
      </c>
      <c r="AW769" s="13" t="s">
        <v>28</v>
      </c>
      <c r="AX769" s="13" t="s">
        <v>72</v>
      </c>
      <c r="AY769" s="148" t="s">
        <v>158</v>
      </c>
    </row>
    <row r="770" spans="2:65" s="12" customFormat="1">
      <c r="B770" s="141"/>
      <c r="D770" s="142" t="s">
        <v>167</v>
      </c>
      <c r="E770" s="143" t="s">
        <v>1</v>
      </c>
      <c r="F770" s="144" t="s">
        <v>865</v>
      </c>
      <c r="H770" s="143" t="s">
        <v>1</v>
      </c>
      <c r="L770" s="141"/>
      <c r="M770" s="145"/>
      <c r="T770" s="146"/>
      <c r="AT770" s="143" t="s">
        <v>167</v>
      </c>
      <c r="AU770" s="143" t="s">
        <v>82</v>
      </c>
      <c r="AV770" s="12" t="s">
        <v>80</v>
      </c>
      <c r="AW770" s="12" t="s">
        <v>28</v>
      </c>
      <c r="AX770" s="12" t="s">
        <v>72</v>
      </c>
      <c r="AY770" s="143" t="s">
        <v>158</v>
      </c>
    </row>
    <row r="771" spans="2:65" s="13" customFormat="1">
      <c r="B771" s="147"/>
      <c r="D771" s="142" t="s">
        <v>167</v>
      </c>
      <c r="E771" s="148" t="s">
        <v>1</v>
      </c>
      <c r="F771" s="149" t="s">
        <v>866</v>
      </c>
      <c r="H771" s="150">
        <v>-6.0620000000000003</v>
      </c>
      <c r="L771" s="147"/>
      <c r="M771" s="151"/>
      <c r="T771" s="152"/>
      <c r="AT771" s="148" t="s">
        <v>167</v>
      </c>
      <c r="AU771" s="148" t="s">
        <v>82</v>
      </c>
      <c r="AV771" s="13" t="s">
        <v>82</v>
      </c>
      <c r="AW771" s="13" t="s">
        <v>28</v>
      </c>
      <c r="AX771" s="13" t="s">
        <v>72</v>
      </c>
      <c r="AY771" s="148" t="s">
        <v>158</v>
      </c>
    </row>
    <row r="772" spans="2:65" s="13" customFormat="1">
      <c r="B772" s="147"/>
      <c r="D772" s="142" t="s">
        <v>167</v>
      </c>
      <c r="E772" s="148" t="s">
        <v>1</v>
      </c>
      <c r="F772" s="149" t="s">
        <v>867</v>
      </c>
      <c r="H772" s="150">
        <v>-0.214</v>
      </c>
      <c r="L772" s="147"/>
      <c r="M772" s="151"/>
      <c r="T772" s="152"/>
      <c r="AT772" s="148" t="s">
        <v>167</v>
      </c>
      <c r="AU772" s="148" t="s">
        <v>82</v>
      </c>
      <c r="AV772" s="13" t="s">
        <v>82</v>
      </c>
      <c r="AW772" s="13" t="s">
        <v>28</v>
      </c>
      <c r="AX772" s="13" t="s">
        <v>72</v>
      </c>
      <c r="AY772" s="148" t="s">
        <v>158</v>
      </c>
    </row>
    <row r="773" spans="2:65" s="15" customFormat="1">
      <c r="B773" s="168"/>
      <c r="D773" s="142" t="s">
        <v>167</v>
      </c>
      <c r="E773" s="169" t="s">
        <v>1</v>
      </c>
      <c r="F773" s="170" t="s">
        <v>331</v>
      </c>
      <c r="H773" s="171">
        <v>169.99799999999999</v>
      </c>
      <c r="L773" s="168"/>
      <c r="M773" s="172"/>
      <c r="T773" s="173"/>
      <c r="AT773" s="169" t="s">
        <v>167</v>
      </c>
      <c r="AU773" s="169" t="s">
        <v>82</v>
      </c>
      <c r="AV773" s="15" t="s">
        <v>178</v>
      </c>
      <c r="AW773" s="15" t="s">
        <v>28</v>
      </c>
      <c r="AX773" s="15" t="s">
        <v>72</v>
      </c>
      <c r="AY773" s="169" t="s">
        <v>158</v>
      </c>
    </row>
    <row r="774" spans="2:65" s="14" customFormat="1">
      <c r="B774" s="153"/>
      <c r="D774" s="142" t="s">
        <v>167</v>
      </c>
      <c r="E774" s="154" t="s">
        <v>1</v>
      </c>
      <c r="F774" s="155" t="s">
        <v>200</v>
      </c>
      <c r="H774" s="156">
        <v>247.40700000000001</v>
      </c>
      <c r="L774" s="153"/>
      <c r="M774" s="157"/>
      <c r="T774" s="158"/>
      <c r="AT774" s="154" t="s">
        <v>167</v>
      </c>
      <c r="AU774" s="154" t="s">
        <v>82</v>
      </c>
      <c r="AV774" s="14" t="s">
        <v>165</v>
      </c>
      <c r="AW774" s="14" t="s">
        <v>28</v>
      </c>
      <c r="AX774" s="14" t="s">
        <v>80</v>
      </c>
      <c r="AY774" s="154" t="s">
        <v>158</v>
      </c>
    </row>
    <row r="775" spans="2:65" s="1" customFormat="1" ht="37.9" customHeight="1">
      <c r="B775" s="128"/>
      <c r="C775" s="129" t="s">
        <v>868</v>
      </c>
      <c r="D775" s="129" t="s">
        <v>160</v>
      </c>
      <c r="E775" s="130" t="s">
        <v>869</v>
      </c>
      <c r="F775" s="131" t="s">
        <v>870</v>
      </c>
      <c r="G775" s="132" t="s">
        <v>212</v>
      </c>
      <c r="H775" s="133">
        <v>30.829000000000001</v>
      </c>
      <c r="I775" s="184"/>
      <c r="J775" s="134">
        <f>ROUND(I775*H775,2)</f>
        <v>0</v>
      </c>
      <c r="K775" s="131" t="s">
        <v>164</v>
      </c>
      <c r="L775" s="29"/>
      <c r="M775" s="135" t="s">
        <v>1</v>
      </c>
      <c r="N775" s="136" t="s">
        <v>37</v>
      </c>
      <c r="O775" s="137">
        <v>1.02</v>
      </c>
      <c r="P775" s="137">
        <f>O775*H775</f>
        <v>31.44558</v>
      </c>
      <c r="Q775" s="137">
        <v>8.3499999999999998E-3</v>
      </c>
      <c r="R775" s="137">
        <f>Q775*H775</f>
        <v>0.25742215000000002</v>
      </c>
      <c r="S775" s="137">
        <v>0</v>
      </c>
      <c r="T775" s="138">
        <f>S775*H775</f>
        <v>0</v>
      </c>
      <c r="AR775" s="139" t="s">
        <v>165</v>
      </c>
      <c r="AT775" s="139" t="s">
        <v>160</v>
      </c>
      <c r="AU775" s="139" t="s">
        <v>82</v>
      </c>
      <c r="AY775" s="17" t="s">
        <v>158</v>
      </c>
      <c r="BE775" s="140">
        <f>IF(N775="základní",J775,0)</f>
        <v>0</v>
      </c>
      <c r="BF775" s="140">
        <f>IF(N775="snížená",J775,0)</f>
        <v>0</v>
      </c>
      <c r="BG775" s="140">
        <f>IF(N775="zákl. přenesená",J775,0)</f>
        <v>0</v>
      </c>
      <c r="BH775" s="140">
        <f>IF(N775="sníž. přenesená",J775,0)</f>
        <v>0</v>
      </c>
      <c r="BI775" s="140">
        <f>IF(N775="nulová",J775,0)</f>
        <v>0</v>
      </c>
      <c r="BJ775" s="17" t="s">
        <v>80</v>
      </c>
      <c r="BK775" s="140">
        <f>ROUND(I775*H775,2)</f>
        <v>0</v>
      </c>
      <c r="BL775" s="17" t="s">
        <v>165</v>
      </c>
      <c r="BM775" s="139" t="s">
        <v>871</v>
      </c>
    </row>
    <row r="776" spans="2:65" s="12" customFormat="1">
      <c r="B776" s="141"/>
      <c r="D776" s="142" t="s">
        <v>167</v>
      </c>
      <c r="E776" s="143" t="s">
        <v>1</v>
      </c>
      <c r="F776" s="144" t="s">
        <v>814</v>
      </c>
      <c r="H776" s="143" t="s">
        <v>1</v>
      </c>
      <c r="L776" s="141"/>
      <c r="M776" s="145"/>
      <c r="T776" s="146"/>
      <c r="AT776" s="143" t="s">
        <v>167</v>
      </c>
      <c r="AU776" s="143" t="s">
        <v>82</v>
      </c>
      <c r="AV776" s="12" t="s">
        <v>80</v>
      </c>
      <c r="AW776" s="12" t="s">
        <v>28</v>
      </c>
      <c r="AX776" s="12" t="s">
        <v>72</v>
      </c>
      <c r="AY776" s="143" t="s">
        <v>158</v>
      </c>
    </row>
    <row r="777" spans="2:65" s="13" customFormat="1">
      <c r="B777" s="147"/>
      <c r="D777" s="142" t="s">
        <v>167</v>
      </c>
      <c r="E777" s="148" t="s">
        <v>1</v>
      </c>
      <c r="F777" s="149" t="s">
        <v>815</v>
      </c>
      <c r="H777" s="150">
        <v>25.571999999999999</v>
      </c>
      <c r="L777" s="147"/>
      <c r="M777" s="151"/>
      <c r="T777" s="152"/>
      <c r="AT777" s="148" t="s">
        <v>167</v>
      </c>
      <c r="AU777" s="148" t="s">
        <v>82</v>
      </c>
      <c r="AV777" s="13" t="s">
        <v>82</v>
      </c>
      <c r="AW777" s="13" t="s">
        <v>28</v>
      </c>
      <c r="AX777" s="13" t="s">
        <v>72</v>
      </c>
      <c r="AY777" s="148" t="s">
        <v>158</v>
      </c>
    </row>
    <row r="778" spans="2:65" s="13" customFormat="1">
      <c r="B778" s="147"/>
      <c r="D778" s="142" t="s">
        <v>167</v>
      </c>
      <c r="E778" s="148" t="s">
        <v>1</v>
      </c>
      <c r="F778" s="149" t="s">
        <v>816</v>
      </c>
      <c r="H778" s="150">
        <v>5.2569999999999997</v>
      </c>
      <c r="L778" s="147"/>
      <c r="M778" s="151"/>
      <c r="T778" s="152"/>
      <c r="AT778" s="148" t="s">
        <v>167</v>
      </c>
      <c r="AU778" s="148" t="s">
        <v>82</v>
      </c>
      <c r="AV778" s="13" t="s">
        <v>82</v>
      </c>
      <c r="AW778" s="13" t="s">
        <v>28</v>
      </c>
      <c r="AX778" s="13" t="s">
        <v>72</v>
      </c>
      <c r="AY778" s="148" t="s">
        <v>158</v>
      </c>
    </row>
    <row r="779" spans="2:65" s="14" customFormat="1">
      <c r="B779" s="153"/>
      <c r="D779" s="142" t="s">
        <v>167</v>
      </c>
      <c r="E779" s="154" t="s">
        <v>1</v>
      </c>
      <c r="F779" s="155" t="s">
        <v>200</v>
      </c>
      <c r="H779" s="156">
        <v>30.829000000000001</v>
      </c>
      <c r="L779" s="153"/>
      <c r="M779" s="157"/>
      <c r="T779" s="158"/>
      <c r="AT779" s="154" t="s">
        <v>167</v>
      </c>
      <c r="AU779" s="154" t="s">
        <v>82</v>
      </c>
      <c r="AV779" s="14" t="s">
        <v>165</v>
      </c>
      <c r="AW779" s="14" t="s">
        <v>28</v>
      </c>
      <c r="AX779" s="14" t="s">
        <v>80</v>
      </c>
      <c r="AY779" s="154" t="s">
        <v>158</v>
      </c>
    </row>
    <row r="780" spans="2:65" s="1" customFormat="1" ht="16.5" customHeight="1">
      <c r="B780" s="128"/>
      <c r="C780" s="159" t="s">
        <v>872</v>
      </c>
      <c r="D780" s="159" t="s">
        <v>242</v>
      </c>
      <c r="E780" s="160" t="s">
        <v>873</v>
      </c>
      <c r="F780" s="161" t="s">
        <v>874</v>
      </c>
      <c r="G780" s="162" t="s">
        <v>212</v>
      </c>
      <c r="H780" s="163">
        <v>32.369999999999997</v>
      </c>
      <c r="I780" s="188"/>
      <c r="J780" s="164">
        <f>ROUND(I780*H780,2)</f>
        <v>0</v>
      </c>
      <c r="K780" s="161" t="s">
        <v>164</v>
      </c>
      <c r="L780" s="165"/>
      <c r="M780" s="166" t="s">
        <v>1</v>
      </c>
      <c r="N780" s="167" t="s">
        <v>37</v>
      </c>
      <c r="O780" s="137">
        <v>0</v>
      </c>
      <c r="P780" s="137">
        <f>O780*H780</f>
        <v>0</v>
      </c>
      <c r="Q780" s="137">
        <v>8.9999999999999998E-4</v>
      </c>
      <c r="R780" s="137">
        <f>Q780*H780</f>
        <v>2.9132999999999996E-2</v>
      </c>
      <c r="S780" s="137">
        <v>0</v>
      </c>
      <c r="T780" s="138">
        <f>S780*H780</f>
        <v>0</v>
      </c>
      <c r="AR780" s="139" t="s">
        <v>209</v>
      </c>
      <c r="AT780" s="139" t="s">
        <v>242</v>
      </c>
      <c r="AU780" s="139" t="s">
        <v>82</v>
      </c>
      <c r="AY780" s="17" t="s">
        <v>158</v>
      </c>
      <c r="BE780" s="140">
        <f>IF(N780="základní",J780,0)</f>
        <v>0</v>
      </c>
      <c r="BF780" s="140">
        <f>IF(N780="snížená",J780,0)</f>
        <v>0</v>
      </c>
      <c r="BG780" s="140">
        <f>IF(N780="zákl. přenesená",J780,0)</f>
        <v>0</v>
      </c>
      <c r="BH780" s="140">
        <f>IF(N780="sníž. přenesená",J780,0)</f>
        <v>0</v>
      </c>
      <c r="BI780" s="140">
        <f>IF(N780="nulová",J780,0)</f>
        <v>0</v>
      </c>
      <c r="BJ780" s="17" t="s">
        <v>80</v>
      </c>
      <c r="BK780" s="140">
        <f>ROUND(I780*H780,2)</f>
        <v>0</v>
      </c>
      <c r="BL780" s="17" t="s">
        <v>165</v>
      </c>
      <c r="BM780" s="139" t="s">
        <v>875</v>
      </c>
    </row>
    <row r="781" spans="2:65" s="13" customFormat="1">
      <c r="B781" s="147"/>
      <c r="D781" s="142" t="s">
        <v>167</v>
      </c>
      <c r="F781" s="149" t="s">
        <v>876</v>
      </c>
      <c r="H781" s="150">
        <v>32.369999999999997</v>
      </c>
      <c r="L781" s="147"/>
      <c r="M781" s="151"/>
      <c r="T781" s="152"/>
      <c r="AT781" s="148" t="s">
        <v>167</v>
      </c>
      <c r="AU781" s="148" t="s">
        <v>82</v>
      </c>
      <c r="AV781" s="13" t="s">
        <v>82</v>
      </c>
      <c r="AW781" s="13" t="s">
        <v>3</v>
      </c>
      <c r="AX781" s="13" t="s">
        <v>80</v>
      </c>
      <c r="AY781" s="148" t="s">
        <v>158</v>
      </c>
    </row>
    <row r="782" spans="2:65" s="1" customFormat="1" ht="33" customHeight="1">
      <c r="B782" s="128"/>
      <c r="C782" s="129" t="s">
        <v>877</v>
      </c>
      <c r="D782" s="129" t="s">
        <v>160</v>
      </c>
      <c r="E782" s="130" t="s">
        <v>878</v>
      </c>
      <c r="F782" s="131" t="s">
        <v>879</v>
      </c>
      <c r="G782" s="132" t="s">
        <v>310</v>
      </c>
      <c r="H782" s="133">
        <v>1</v>
      </c>
      <c r="I782" s="184"/>
      <c r="J782" s="134">
        <f>ROUND(I782*H782,2)</f>
        <v>0</v>
      </c>
      <c r="K782" s="131" t="s">
        <v>164</v>
      </c>
      <c r="L782" s="29"/>
      <c r="M782" s="135" t="s">
        <v>1</v>
      </c>
      <c r="N782" s="136" t="s">
        <v>37</v>
      </c>
      <c r="O782" s="137">
        <v>1.258</v>
      </c>
      <c r="P782" s="137">
        <f>O782*H782</f>
        <v>1.258</v>
      </c>
      <c r="Q782" s="137">
        <v>1.2109999999999999E-2</v>
      </c>
      <c r="R782" s="137">
        <f>Q782*H782</f>
        <v>1.2109999999999999E-2</v>
      </c>
      <c r="S782" s="137">
        <v>0</v>
      </c>
      <c r="T782" s="138">
        <f>S782*H782</f>
        <v>0</v>
      </c>
      <c r="AR782" s="139" t="s">
        <v>165</v>
      </c>
      <c r="AT782" s="139" t="s">
        <v>160</v>
      </c>
      <c r="AU782" s="139" t="s">
        <v>82</v>
      </c>
      <c r="AY782" s="17" t="s">
        <v>158</v>
      </c>
      <c r="BE782" s="140">
        <f>IF(N782="základní",J782,0)</f>
        <v>0</v>
      </c>
      <c r="BF782" s="140">
        <f>IF(N782="snížená",J782,0)</f>
        <v>0</v>
      </c>
      <c r="BG782" s="140">
        <f>IF(N782="zákl. přenesená",J782,0)</f>
        <v>0</v>
      </c>
      <c r="BH782" s="140">
        <f>IF(N782="sníž. přenesená",J782,0)</f>
        <v>0</v>
      </c>
      <c r="BI782" s="140">
        <f>IF(N782="nulová",J782,0)</f>
        <v>0</v>
      </c>
      <c r="BJ782" s="17" t="s">
        <v>80</v>
      </c>
      <c r="BK782" s="140">
        <f>ROUND(I782*H782,2)</f>
        <v>0</v>
      </c>
      <c r="BL782" s="17" t="s">
        <v>165</v>
      </c>
      <c r="BM782" s="139" t="s">
        <v>880</v>
      </c>
    </row>
    <row r="783" spans="2:65" s="13" customFormat="1">
      <c r="B783" s="147"/>
      <c r="D783" s="142" t="s">
        <v>167</v>
      </c>
      <c r="E783" s="148" t="s">
        <v>1</v>
      </c>
      <c r="F783" s="149" t="s">
        <v>881</v>
      </c>
      <c r="H783" s="150">
        <v>1</v>
      </c>
      <c r="L783" s="147"/>
      <c r="M783" s="151"/>
      <c r="T783" s="152"/>
      <c r="AT783" s="148" t="s">
        <v>167</v>
      </c>
      <c r="AU783" s="148" t="s">
        <v>82</v>
      </c>
      <c r="AV783" s="13" t="s">
        <v>82</v>
      </c>
      <c r="AW783" s="13" t="s">
        <v>28</v>
      </c>
      <c r="AX783" s="13" t="s">
        <v>80</v>
      </c>
      <c r="AY783" s="148" t="s">
        <v>158</v>
      </c>
    </row>
    <row r="784" spans="2:65" s="1" customFormat="1" ht="33" customHeight="1">
      <c r="B784" s="128"/>
      <c r="C784" s="129" t="s">
        <v>882</v>
      </c>
      <c r="D784" s="129" t="s">
        <v>160</v>
      </c>
      <c r="E784" s="130" t="s">
        <v>883</v>
      </c>
      <c r="F784" s="131" t="s">
        <v>884</v>
      </c>
      <c r="G784" s="132" t="s">
        <v>310</v>
      </c>
      <c r="H784" s="133">
        <v>3</v>
      </c>
      <c r="I784" s="184"/>
      <c r="J784" s="134">
        <f>ROUND(I784*H784,2)</f>
        <v>0</v>
      </c>
      <c r="K784" s="131" t="s">
        <v>164</v>
      </c>
      <c r="L784" s="29"/>
      <c r="M784" s="135" t="s">
        <v>1</v>
      </c>
      <c r="N784" s="136" t="s">
        <v>37</v>
      </c>
      <c r="O784" s="137">
        <v>0.38200000000000001</v>
      </c>
      <c r="P784" s="137">
        <f>O784*H784</f>
        <v>1.1459999999999999</v>
      </c>
      <c r="Q784" s="137">
        <v>3.6600000000000001E-3</v>
      </c>
      <c r="R784" s="137">
        <f>Q784*H784</f>
        <v>1.098E-2</v>
      </c>
      <c r="S784" s="137">
        <v>0</v>
      </c>
      <c r="T784" s="138">
        <f>S784*H784</f>
        <v>0</v>
      </c>
      <c r="AR784" s="139" t="s">
        <v>165</v>
      </c>
      <c r="AT784" s="139" t="s">
        <v>160</v>
      </c>
      <c r="AU784" s="139" t="s">
        <v>82</v>
      </c>
      <c r="AY784" s="17" t="s">
        <v>158</v>
      </c>
      <c r="BE784" s="140">
        <f>IF(N784="základní",J784,0)</f>
        <v>0</v>
      </c>
      <c r="BF784" s="140">
        <f>IF(N784="snížená",J784,0)</f>
        <v>0</v>
      </c>
      <c r="BG784" s="140">
        <f>IF(N784="zákl. přenesená",J784,0)</f>
        <v>0</v>
      </c>
      <c r="BH784" s="140">
        <f>IF(N784="sníž. přenesená",J784,0)</f>
        <v>0</v>
      </c>
      <c r="BI784" s="140">
        <f>IF(N784="nulová",J784,0)</f>
        <v>0</v>
      </c>
      <c r="BJ784" s="17" t="s">
        <v>80</v>
      </c>
      <c r="BK784" s="140">
        <f>ROUND(I784*H784,2)</f>
        <v>0</v>
      </c>
      <c r="BL784" s="17" t="s">
        <v>165</v>
      </c>
      <c r="BM784" s="139" t="s">
        <v>885</v>
      </c>
    </row>
    <row r="785" spans="2:65" s="13" customFormat="1">
      <c r="B785" s="147"/>
      <c r="D785" s="142" t="s">
        <v>167</v>
      </c>
      <c r="E785" s="148" t="s">
        <v>1</v>
      </c>
      <c r="F785" s="149" t="s">
        <v>886</v>
      </c>
      <c r="H785" s="150">
        <v>3</v>
      </c>
      <c r="L785" s="147"/>
      <c r="M785" s="151"/>
      <c r="T785" s="152"/>
      <c r="AT785" s="148" t="s">
        <v>167</v>
      </c>
      <c r="AU785" s="148" t="s">
        <v>82</v>
      </c>
      <c r="AV785" s="13" t="s">
        <v>82</v>
      </c>
      <c r="AW785" s="13" t="s">
        <v>28</v>
      </c>
      <c r="AX785" s="13" t="s">
        <v>80</v>
      </c>
      <c r="AY785" s="148" t="s">
        <v>158</v>
      </c>
    </row>
    <row r="786" spans="2:65" s="1" customFormat="1" ht="33" customHeight="1">
      <c r="B786" s="128"/>
      <c r="C786" s="129" t="s">
        <v>887</v>
      </c>
      <c r="D786" s="129" t="s">
        <v>160</v>
      </c>
      <c r="E786" s="130" t="s">
        <v>888</v>
      </c>
      <c r="F786" s="131" t="s">
        <v>889</v>
      </c>
      <c r="G786" s="132" t="s">
        <v>310</v>
      </c>
      <c r="H786" s="133">
        <v>2</v>
      </c>
      <c r="I786" s="184"/>
      <c r="J786" s="134">
        <f>ROUND(I786*H786,2)</f>
        <v>0</v>
      </c>
      <c r="K786" s="131" t="s">
        <v>164</v>
      </c>
      <c r="L786" s="29"/>
      <c r="M786" s="135" t="s">
        <v>1</v>
      </c>
      <c r="N786" s="136" t="s">
        <v>37</v>
      </c>
      <c r="O786" s="137">
        <v>0.69799999999999995</v>
      </c>
      <c r="P786" s="137">
        <f>O786*H786</f>
        <v>1.3959999999999999</v>
      </c>
      <c r="Q786" s="137">
        <v>6.7600000000000004E-3</v>
      </c>
      <c r="R786" s="137">
        <f>Q786*H786</f>
        <v>1.3520000000000001E-2</v>
      </c>
      <c r="S786" s="137">
        <v>0</v>
      </c>
      <c r="T786" s="138">
        <f>S786*H786</f>
        <v>0</v>
      </c>
      <c r="AR786" s="139" t="s">
        <v>165</v>
      </c>
      <c r="AT786" s="139" t="s">
        <v>160</v>
      </c>
      <c r="AU786" s="139" t="s">
        <v>82</v>
      </c>
      <c r="AY786" s="17" t="s">
        <v>158</v>
      </c>
      <c r="BE786" s="140">
        <f>IF(N786="základní",J786,0)</f>
        <v>0</v>
      </c>
      <c r="BF786" s="140">
        <f>IF(N786="snížená",J786,0)</f>
        <v>0</v>
      </c>
      <c r="BG786" s="140">
        <f>IF(N786="zákl. přenesená",J786,0)</f>
        <v>0</v>
      </c>
      <c r="BH786" s="140">
        <f>IF(N786="sníž. přenesená",J786,0)</f>
        <v>0</v>
      </c>
      <c r="BI786" s="140">
        <f>IF(N786="nulová",J786,0)</f>
        <v>0</v>
      </c>
      <c r="BJ786" s="17" t="s">
        <v>80</v>
      </c>
      <c r="BK786" s="140">
        <f>ROUND(I786*H786,2)</f>
        <v>0</v>
      </c>
      <c r="BL786" s="17" t="s">
        <v>165</v>
      </c>
      <c r="BM786" s="139" t="s">
        <v>890</v>
      </c>
    </row>
    <row r="787" spans="2:65" s="13" customFormat="1">
      <c r="B787" s="147"/>
      <c r="D787" s="142" t="s">
        <v>167</v>
      </c>
      <c r="E787" s="148" t="s">
        <v>1</v>
      </c>
      <c r="F787" s="149" t="s">
        <v>891</v>
      </c>
      <c r="H787" s="150">
        <v>2</v>
      </c>
      <c r="L787" s="147"/>
      <c r="M787" s="151"/>
      <c r="T787" s="152"/>
      <c r="AT787" s="148" t="s">
        <v>167</v>
      </c>
      <c r="AU787" s="148" t="s">
        <v>82</v>
      </c>
      <c r="AV787" s="13" t="s">
        <v>82</v>
      </c>
      <c r="AW787" s="13" t="s">
        <v>28</v>
      </c>
      <c r="AX787" s="13" t="s">
        <v>80</v>
      </c>
      <c r="AY787" s="148" t="s">
        <v>158</v>
      </c>
    </row>
    <row r="788" spans="2:65" s="1" customFormat="1" ht="33" customHeight="1">
      <c r="B788" s="128"/>
      <c r="C788" s="129" t="s">
        <v>892</v>
      </c>
      <c r="D788" s="129" t="s">
        <v>160</v>
      </c>
      <c r="E788" s="130" t="s">
        <v>893</v>
      </c>
      <c r="F788" s="131" t="s">
        <v>894</v>
      </c>
      <c r="G788" s="132" t="s">
        <v>310</v>
      </c>
      <c r="H788" s="133">
        <v>12</v>
      </c>
      <c r="I788" s="184"/>
      <c r="J788" s="134">
        <f>ROUND(I788*H788,2)</f>
        <v>0</v>
      </c>
      <c r="K788" s="131" t="s">
        <v>164</v>
      </c>
      <c r="L788" s="29"/>
      <c r="M788" s="135" t="s">
        <v>1</v>
      </c>
      <c r="N788" s="136" t="s">
        <v>37</v>
      </c>
      <c r="O788" s="137">
        <v>1.2829999999999999</v>
      </c>
      <c r="P788" s="137">
        <f>O788*H788</f>
        <v>15.395999999999999</v>
      </c>
      <c r="Q788" s="137">
        <v>1.2919999999999999E-2</v>
      </c>
      <c r="R788" s="137">
        <f>Q788*H788</f>
        <v>0.15503999999999998</v>
      </c>
      <c r="S788" s="137">
        <v>0</v>
      </c>
      <c r="T788" s="138">
        <f>S788*H788</f>
        <v>0</v>
      </c>
      <c r="AR788" s="139" t="s">
        <v>165</v>
      </c>
      <c r="AT788" s="139" t="s">
        <v>160</v>
      </c>
      <c r="AU788" s="139" t="s">
        <v>82</v>
      </c>
      <c r="AY788" s="17" t="s">
        <v>158</v>
      </c>
      <c r="BE788" s="140">
        <f>IF(N788="základní",J788,0)</f>
        <v>0</v>
      </c>
      <c r="BF788" s="140">
        <f>IF(N788="snížená",J788,0)</f>
        <v>0</v>
      </c>
      <c r="BG788" s="140">
        <f>IF(N788="zákl. přenesená",J788,0)</f>
        <v>0</v>
      </c>
      <c r="BH788" s="140">
        <f>IF(N788="sníž. přenesená",J788,0)</f>
        <v>0</v>
      </c>
      <c r="BI788" s="140">
        <f>IF(N788="nulová",J788,0)</f>
        <v>0</v>
      </c>
      <c r="BJ788" s="17" t="s">
        <v>80</v>
      </c>
      <c r="BK788" s="140">
        <f>ROUND(I788*H788,2)</f>
        <v>0</v>
      </c>
      <c r="BL788" s="17" t="s">
        <v>165</v>
      </c>
      <c r="BM788" s="139" t="s">
        <v>895</v>
      </c>
    </row>
    <row r="789" spans="2:65" s="13" customFormat="1">
      <c r="B789" s="147"/>
      <c r="D789" s="142" t="s">
        <v>167</v>
      </c>
      <c r="E789" s="148" t="s">
        <v>1</v>
      </c>
      <c r="F789" s="149" t="s">
        <v>896</v>
      </c>
      <c r="H789" s="150">
        <v>4</v>
      </c>
      <c r="L789" s="147"/>
      <c r="M789" s="151"/>
      <c r="T789" s="152"/>
      <c r="AT789" s="148" t="s">
        <v>167</v>
      </c>
      <c r="AU789" s="148" t="s">
        <v>82</v>
      </c>
      <c r="AV789" s="13" t="s">
        <v>82</v>
      </c>
      <c r="AW789" s="13" t="s">
        <v>28</v>
      </c>
      <c r="AX789" s="13" t="s">
        <v>72</v>
      </c>
      <c r="AY789" s="148" t="s">
        <v>158</v>
      </c>
    </row>
    <row r="790" spans="2:65" s="12" customFormat="1">
      <c r="B790" s="141"/>
      <c r="D790" s="142" t="s">
        <v>167</v>
      </c>
      <c r="E790" s="143" t="s">
        <v>1</v>
      </c>
      <c r="F790" s="144" t="s">
        <v>897</v>
      </c>
      <c r="H790" s="143" t="s">
        <v>1</v>
      </c>
      <c r="L790" s="141"/>
      <c r="M790" s="145"/>
      <c r="T790" s="146"/>
      <c r="AT790" s="143" t="s">
        <v>167</v>
      </c>
      <c r="AU790" s="143" t="s">
        <v>82</v>
      </c>
      <c r="AV790" s="12" t="s">
        <v>80</v>
      </c>
      <c r="AW790" s="12" t="s">
        <v>28</v>
      </c>
      <c r="AX790" s="12" t="s">
        <v>72</v>
      </c>
      <c r="AY790" s="143" t="s">
        <v>158</v>
      </c>
    </row>
    <row r="791" spans="2:65" s="13" customFormat="1">
      <c r="B791" s="147"/>
      <c r="D791" s="142" t="s">
        <v>167</v>
      </c>
      <c r="E791" s="148" t="s">
        <v>1</v>
      </c>
      <c r="F791" s="149" t="s">
        <v>898</v>
      </c>
      <c r="H791" s="150">
        <v>5</v>
      </c>
      <c r="L791" s="147"/>
      <c r="M791" s="151"/>
      <c r="T791" s="152"/>
      <c r="AT791" s="148" t="s">
        <v>167</v>
      </c>
      <c r="AU791" s="148" t="s">
        <v>82</v>
      </c>
      <c r="AV791" s="13" t="s">
        <v>82</v>
      </c>
      <c r="AW791" s="13" t="s">
        <v>28</v>
      </c>
      <c r="AX791" s="13" t="s">
        <v>72</v>
      </c>
      <c r="AY791" s="148" t="s">
        <v>158</v>
      </c>
    </row>
    <row r="792" spans="2:65" s="15" customFormat="1">
      <c r="B792" s="168"/>
      <c r="D792" s="142" t="s">
        <v>167</v>
      </c>
      <c r="E792" s="169" t="s">
        <v>1</v>
      </c>
      <c r="F792" s="170" t="s">
        <v>331</v>
      </c>
      <c r="H792" s="171">
        <v>9</v>
      </c>
      <c r="L792" s="168"/>
      <c r="M792" s="172"/>
      <c r="T792" s="173"/>
      <c r="AT792" s="169" t="s">
        <v>167</v>
      </c>
      <c r="AU792" s="169" t="s">
        <v>82</v>
      </c>
      <c r="AV792" s="15" t="s">
        <v>178</v>
      </c>
      <c r="AW792" s="15" t="s">
        <v>28</v>
      </c>
      <c r="AX792" s="15" t="s">
        <v>72</v>
      </c>
      <c r="AY792" s="169" t="s">
        <v>158</v>
      </c>
    </row>
    <row r="793" spans="2:65" s="12" customFormat="1">
      <c r="B793" s="141"/>
      <c r="D793" s="142" t="s">
        <v>167</v>
      </c>
      <c r="E793" s="143" t="s">
        <v>1</v>
      </c>
      <c r="F793" s="144" t="s">
        <v>899</v>
      </c>
      <c r="H793" s="143" t="s">
        <v>1</v>
      </c>
      <c r="L793" s="141"/>
      <c r="M793" s="145"/>
      <c r="T793" s="146"/>
      <c r="AT793" s="143" t="s">
        <v>167</v>
      </c>
      <c r="AU793" s="143" t="s">
        <v>82</v>
      </c>
      <c r="AV793" s="12" t="s">
        <v>80</v>
      </c>
      <c r="AW793" s="12" t="s">
        <v>28</v>
      </c>
      <c r="AX793" s="12" t="s">
        <v>72</v>
      </c>
      <c r="AY793" s="143" t="s">
        <v>158</v>
      </c>
    </row>
    <row r="794" spans="2:65" s="13" customFormat="1">
      <c r="B794" s="147"/>
      <c r="D794" s="142" t="s">
        <v>167</v>
      </c>
      <c r="E794" s="148" t="s">
        <v>1</v>
      </c>
      <c r="F794" s="149" t="s">
        <v>900</v>
      </c>
      <c r="H794" s="150">
        <v>3</v>
      </c>
      <c r="L794" s="147"/>
      <c r="M794" s="151"/>
      <c r="T794" s="152"/>
      <c r="AT794" s="148" t="s">
        <v>167</v>
      </c>
      <c r="AU794" s="148" t="s">
        <v>82</v>
      </c>
      <c r="AV794" s="13" t="s">
        <v>82</v>
      </c>
      <c r="AW794" s="13" t="s">
        <v>28</v>
      </c>
      <c r="AX794" s="13" t="s">
        <v>72</v>
      </c>
      <c r="AY794" s="148" t="s">
        <v>158</v>
      </c>
    </row>
    <row r="795" spans="2:65" s="14" customFormat="1">
      <c r="B795" s="153"/>
      <c r="D795" s="142" t="s">
        <v>167</v>
      </c>
      <c r="E795" s="154" t="s">
        <v>1</v>
      </c>
      <c r="F795" s="155" t="s">
        <v>200</v>
      </c>
      <c r="H795" s="156">
        <v>12</v>
      </c>
      <c r="L795" s="153"/>
      <c r="M795" s="157"/>
      <c r="T795" s="158"/>
      <c r="AT795" s="154" t="s">
        <v>167</v>
      </c>
      <c r="AU795" s="154" t="s">
        <v>82</v>
      </c>
      <c r="AV795" s="14" t="s">
        <v>165</v>
      </c>
      <c r="AW795" s="14" t="s">
        <v>28</v>
      </c>
      <c r="AX795" s="14" t="s">
        <v>80</v>
      </c>
      <c r="AY795" s="154" t="s">
        <v>158</v>
      </c>
    </row>
    <row r="796" spans="2:65" s="1" customFormat="1" ht="37.9" customHeight="1">
      <c r="B796" s="128"/>
      <c r="C796" s="129" t="s">
        <v>901</v>
      </c>
      <c r="D796" s="129" t="s">
        <v>160</v>
      </c>
      <c r="E796" s="130" t="s">
        <v>902</v>
      </c>
      <c r="F796" s="131" t="s">
        <v>903</v>
      </c>
      <c r="G796" s="132" t="s">
        <v>212</v>
      </c>
      <c r="H796" s="133">
        <v>30.829000000000001</v>
      </c>
      <c r="I796" s="184"/>
      <c r="J796" s="134">
        <f>ROUND(I796*H796,2)</f>
        <v>0</v>
      </c>
      <c r="K796" s="131" t="s">
        <v>164</v>
      </c>
      <c r="L796" s="29"/>
      <c r="M796" s="135" t="s">
        <v>1</v>
      </c>
      <c r="N796" s="136" t="s">
        <v>37</v>
      </c>
      <c r="O796" s="137">
        <v>4.3999999999999997E-2</v>
      </c>
      <c r="P796" s="137">
        <f>O796*H796</f>
        <v>1.356476</v>
      </c>
      <c r="Q796" s="137">
        <v>8.0000000000000007E-5</v>
      </c>
      <c r="R796" s="137">
        <f>Q796*H796</f>
        <v>2.4663200000000001E-3</v>
      </c>
      <c r="S796" s="137">
        <v>0</v>
      </c>
      <c r="T796" s="138">
        <f>S796*H796</f>
        <v>0</v>
      </c>
      <c r="AR796" s="139" t="s">
        <v>165</v>
      </c>
      <c r="AT796" s="139" t="s">
        <v>160</v>
      </c>
      <c r="AU796" s="139" t="s">
        <v>82</v>
      </c>
      <c r="AY796" s="17" t="s">
        <v>158</v>
      </c>
      <c r="BE796" s="140">
        <f>IF(N796="základní",J796,0)</f>
        <v>0</v>
      </c>
      <c r="BF796" s="140">
        <f>IF(N796="snížená",J796,0)</f>
        <v>0</v>
      </c>
      <c r="BG796" s="140">
        <f>IF(N796="zákl. přenesená",J796,0)</f>
        <v>0</v>
      </c>
      <c r="BH796" s="140">
        <f>IF(N796="sníž. přenesená",J796,0)</f>
        <v>0</v>
      </c>
      <c r="BI796" s="140">
        <f>IF(N796="nulová",J796,0)</f>
        <v>0</v>
      </c>
      <c r="BJ796" s="17" t="s">
        <v>80</v>
      </c>
      <c r="BK796" s="140">
        <f>ROUND(I796*H796,2)</f>
        <v>0</v>
      </c>
      <c r="BL796" s="17" t="s">
        <v>165</v>
      </c>
      <c r="BM796" s="139" t="s">
        <v>904</v>
      </c>
    </row>
    <row r="797" spans="2:65" s="1" customFormat="1" ht="55.5" customHeight="1">
      <c r="B797" s="128"/>
      <c r="C797" s="129" t="s">
        <v>905</v>
      </c>
      <c r="D797" s="129" t="s">
        <v>160</v>
      </c>
      <c r="E797" s="130" t="s">
        <v>906</v>
      </c>
      <c r="F797" s="131" t="s">
        <v>907</v>
      </c>
      <c r="G797" s="132" t="s">
        <v>212</v>
      </c>
      <c r="H797" s="133">
        <v>301.08600000000001</v>
      </c>
      <c r="I797" s="184"/>
      <c r="J797" s="134">
        <f>ROUND(I797*H797,2)</f>
        <v>0</v>
      </c>
      <c r="K797" s="131" t="s">
        <v>1</v>
      </c>
      <c r="L797" s="29"/>
      <c r="M797" s="135" t="s">
        <v>1</v>
      </c>
      <c r="N797" s="136" t="s">
        <v>37</v>
      </c>
      <c r="O797" s="137">
        <v>0</v>
      </c>
      <c r="P797" s="137">
        <f>O797*H797</f>
        <v>0</v>
      </c>
      <c r="Q797" s="137">
        <v>0</v>
      </c>
      <c r="R797" s="137">
        <f>Q797*H797</f>
        <v>0</v>
      </c>
      <c r="S797" s="137">
        <v>0</v>
      </c>
      <c r="T797" s="138">
        <f>S797*H797</f>
        <v>0</v>
      </c>
      <c r="AR797" s="139" t="s">
        <v>165</v>
      </c>
      <c r="AT797" s="139" t="s">
        <v>160</v>
      </c>
      <c r="AU797" s="139" t="s">
        <v>82</v>
      </c>
      <c r="AY797" s="17" t="s">
        <v>158</v>
      </c>
      <c r="BE797" s="140">
        <f>IF(N797="základní",J797,0)</f>
        <v>0</v>
      </c>
      <c r="BF797" s="140">
        <f>IF(N797="snížená",J797,0)</f>
        <v>0</v>
      </c>
      <c r="BG797" s="140">
        <f>IF(N797="zákl. přenesená",J797,0)</f>
        <v>0</v>
      </c>
      <c r="BH797" s="140">
        <f>IF(N797="sníž. přenesená",J797,0)</f>
        <v>0</v>
      </c>
      <c r="BI797" s="140">
        <f>IF(N797="nulová",J797,0)</f>
        <v>0</v>
      </c>
      <c r="BJ797" s="17" t="s">
        <v>80</v>
      </c>
      <c r="BK797" s="140">
        <f>ROUND(I797*H797,2)</f>
        <v>0</v>
      </c>
      <c r="BL797" s="17" t="s">
        <v>165</v>
      </c>
      <c r="BM797" s="139" t="s">
        <v>908</v>
      </c>
    </row>
    <row r="798" spans="2:65" s="12" customFormat="1">
      <c r="B798" s="141"/>
      <c r="D798" s="142" t="s">
        <v>167</v>
      </c>
      <c r="E798" s="143" t="s">
        <v>1</v>
      </c>
      <c r="F798" s="144" t="s">
        <v>909</v>
      </c>
      <c r="H798" s="143" t="s">
        <v>1</v>
      </c>
      <c r="L798" s="141"/>
      <c r="M798" s="145"/>
      <c r="T798" s="146"/>
      <c r="AT798" s="143" t="s">
        <v>167</v>
      </c>
      <c r="AU798" s="143" t="s">
        <v>82</v>
      </c>
      <c r="AV798" s="12" t="s">
        <v>80</v>
      </c>
      <c r="AW798" s="12" t="s">
        <v>28</v>
      </c>
      <c r="AX798" s="12" t="s">
        <v>72</v>
      </c>
      <c r="AY798" s="143" t="s">
        <v>158</v>
      </c>
    </row>
    <row r="799" spans="2:65" s="13" customFormat="1">
      <c r="B799" s="147"/>
      <c r="D799" s="142" t="s">
        <v>167</v>
      </c>
      <c r="E799" s="148" t="s">
        <v>1</v>
      </c>
      <c r="F799" s="149" t="s">
        <v>910</v>
      </c>
      <c r="H799" s="150">
        <v>14.75</v>
      </c>
      <c r="L799" s="147"/>
      <c r="M799" s="151"/>
      <c r="T799" s="152"/>
      <c r="AT799" s="148" t="s">
        <v>167</v>
      </c>
      <c r="AU799" s="148" t="s">
        <v>82</v>
      </c>
      <c r="AV799" s="13" t="s">
        <v>82</v>
      </c>
      <c r="AW799" s="13" t="s">
        <v>28</v>
      </c>
      <c r="AX799" s="13" t="s">
        <v>72</v>
      </c>
      <c r="AY799" s="148" t="s">
        <v>158</v>
      </c>
    </row>
    <row r="800" spans="2:65" s="13" customFormat="1">
      <c r="B800" s="147"/>
      <c r="D800" s="142" t="s">
        <v>167</v>
      </c>
      <c r="E800" s="148" t="s">
        <v>1</v>
      </c>
      <c r="F800" s="149" t="s">
        <v>911</v>
      </c>
      <c r="H800" s="150">
        <v>286.33600000000001</v>
      </c>
      <c r="L800" s="147"/>
      <c r="M800" s="151"/>
      <c r="T800" s="152"/>
      <c r="AT800" s="148" t="s">
        <v>167</v>
      </c>
      <c r="AU800" s="148" t="s">
        <v>82</v>
      </c>
      <c r="AV800" s="13" t="s">
        <v>82</v>
      </c>
      <c r="AW800" s="13" t="s">
        <v>28</v>
      </c>
      <c r="AX800" s="13" t="s">
        <v>72</v>
      </c>
      <c r="AY800" s="148" t="s">
        <v>158</v>
      </c>
    </row>
    <row r="801" spans="2:65" s="14" customFormat="1">
      <c r="B801" s="153"/>
      <c r="D801" s="142" t="s">
        <v>167</v>
      </c>
      <c r="E801" s="154" t="s">
        <v>1</v>
      </c>
      <c r="F801" s="155" t="s">
        <v>200</v>
      </c>
      <c r="H801" s="156">
        <v>301.08600000000001</v>
      </c>
      <c r="L801" s="153"/>
      <c r="M801" s="157"/>
      <c r="T801" s="158"/>
      <c r="AT801" s="154" t="s">
        <v>167</v>
      </c>
      <c r="AU801" s="154" t="s">
        <v>82</v>
      </c>
      <c r="AV801" s="14" t="s">
        <v>165</v>
      </c>
      <c r="AW801" s="14" t="s">
        <v>28</v>
      </c>
      <c r="AX801" s="14" t="s">
        <v>80</v>
      </c>
      <c r="AY801" s="154" t="s">
        <v>158</v>
      </c>
    </row>
    <row r="802" spans="2:65" s="1" customFormat="1" ht="24.2" customHeight="1">
      <c r="B802" s="128"/>
      <c r="C802" s="129" t="s">
        <v>912</v>
      </c>
      <c r="D802" s="129" t="s">
        <v>160</v>
      </c>
      <c r="E802" s="130" t="s">
        <v>913</v>
      </c>
      <c r="F802" s="131" t="s">
        <v>914</v>
      </c>
      <c r="G802" s="132" t="s">
        <v>212</v>
      </c>
      <c r="H802" s="133">
        <v>32.494999999999997</v>
      </c>
      <c r="I802" s="184"/>
      <c r="J802" s="134">
        <f>ROUND(I802*H802,2)</f>
        <v>0</v>
      </c>
      <c r="K802" s="131" t="s">
        <v>164</v>
      </c>
      <c r="L802" s="29"/>
      <c r="M802" s="135" t="s">
        <v>1</v>
      </c>
      <c r="N802" s="136" t="s">
        <v>37</v>
      </c>
      <c r="O802" s="137">
        <v>0.29399999999999998</v>
      </c>
      <c r="P802" s="137">
        <f>O802*H802</f>
        <v>9.5535299999999985</v>
      </c>
      <c r="Q802" s="137">
        <v>5.7000000000000002E-3</v>
      </c>
      <c r="R802" s="137">
        <f>Q802*H802</f>
        <v>0.18522149999999998</v>
      </c>
      <c r="S802" s="137">
        <v>0</v>
      </c>
      <c r="T802" s="138">
        <f>S802*H802</f>
        <v>0</v>
      </c>
      <c r="AR802" s="139" t="s">
        <v>165</v>
      </c>
      <c r="AT802" s="139" t="s">
        <v>160</v>
      </c>
      <c r="AU802" s="139" t="s">
        <v>82</v>
      </c>
      <c r="AY802" s="17" t="s">
        <v>158</v>
      </c>
      <c r="BE802" s="140">
        <f>IF(N802="základní",J802,0)</f>
        <v>0</v>
      </c>
      <c r="BF802" s="140">
        <f>IF(N802="snížená",J802,0)</f>
        <v>0</v>
      </c>
      <c r="BG802" s="140">
        <f>IF(N802="zákl. přenesená",J802,0)</f>
        <v>0</v>
      </c>
      <c r="BH802" s="140">
        <f>IF(N802="sníž. přenesená",J802,0)</f>
        <v>0</v>
      </c>
      <c r="BI802" s="140">
        <f>IF(N802="nulová",J802,0)</f>
        <v>0</v>
      </c>
      <c r="BJ802" s="17" t="s">
        <v>80</v>
      </c>
      <c r="BK802" s="140">
        <f>ROUND(I802*H802,2)</f>
        <v>0</v>
      </c>
      <c r="BL802" s="17" t="s">
        <v>165</v>
      </c>
      <c r="BM802" s="139" t="s">
        <v>915</v>
      </c>
    </row>
    <row r="803" spans="2:65" s="12" customFormat="1">
      <c r="B803" s="141"/>
      <c r="D803" s="142" t="s">
        <v>167</v>
      </c>
      <c r="E803" s="143" t="s">
        <v>1</v>
      </c>
      <c r="F803" s="144" t="s">
        <v>848</v>
      </c>
      <c r="H803" s="143" t="s">
        <v>1</v>
      </c>
      <c r="L803" s="141"/>
      <c r="M803" s="145"/>
      <c r="T803" s="146"/>
      <c r="AT803" s="143" t="s">
        <v>167</v>
      </c>
      <c r="AU803" s="143" t="s">
        <v>82</v>
      </c>
      <c r="AV803" s="12" t="s">
        <v>80</v>
      </c>
      <c r="AW803" s="12" t="s">
        <v>28</v>
      </c>
      <c r="AX803" s="12" t="s">
        <v>72</v>
      </c>
      <c r="AY803" s="143" t="s">
        <v>158</v>
      </c>
    </row>
    <row r="804" spans="2:65" s="13" customFormat="1">
      <c r="B804" s="147"/>
      <c r="D804" s="142" t="s">
        <v>167</v>
      </c>
      <c r="E804" s="148" t="s">
        <v>1</v>
      </c>
      <c r="F804" s="149" t="s">
        <v>849</v>
      </c>
      <c r="H804" s="150">
        <v>13.473000000000001</v>
      </c>
      <c r="L804" s="147"/>
      <c r="M804" s="151"/>
      <c r="T804" s="152"/>
      <c r="AT804" s="148" t="s">
        <v>167</v>
      </c>
      <c r="AU804" s="148" t="s">
        <v>82</v>
      </c>
      <c r="AV804" s="13" t="s">
        <v>82</v>
      </c>
      <c r="AW804" s="13" t="s">
        <v>28</v>
      </c>
      <c r="AX804" s="13" t="s">
        <v>72</v>
      </c>
      <c r="AY804" s="148" t="s">
        <v>158</v>
      </c>
    </row>
    <row r="805" spans="2:65" s="13" customFormat="1">
      <c r="B805" s="147"/>
      <c r="D805" s="142" t="s">
        <v>167</v>
      </c>
      <c r="E805" s="148" t="s">
        <v>1</v>
      </c>
      <c r="F805" s="149" t="s">
        <v>850</v>
      </c>
      <c r="H805" s="150">
        <v>16.074000000000002</v>
      </c>
      <c r="L805" s="147"/>
      <c r="M805" s="151"/>
      <c r="T805" s="152"/>
      <c r="AT805" s="148" t="s">
        <v>167</v>
      </c>
      <c r="AU805" s="148" t="s">
        <v>82</v>
      </c>
      <c r="AV805" s="13" t="s">
        <v>82</v>
      </c>
      <c r="AW805" s="13" t="s">
        <v>28</v>
      </c>
      <c r="AX805" s="13" t="s">
        <v>72</v>
      </c>
      <c r="AY805" s="148" t="s">
        <v>158</v>
      </c>
    </row>
    <row r="806" spans="2:65" s="15" customFormat="1">
      <c r="B806" s="168"/>
      <c r="D806" s="142" t="s">
        <v>167</v>
      </c>
      <c r="E806" s="169" t="s">
        <v>1</v>
      </c>
      <c r="F806" s="170" t="s">
        <v>331</v>
      </c>
      <c r="H806" s="171">
        <v>29.547000000000001</v>
      </c>
      <c r="L806" s="168"/>
      <c r="M806" s="172"/>
      <c r="T806" s="173"/>
      <c r="AT806" s="169" t="s">
        <v>167</v>
      </c>
      <c r="AU806" s="169" t="s">
        <v>82</v>
      </c>
      <c r="AV806" s="15" t="s">
        <v>178</v>
      </c>
      <c r="AW806" s="15" t="s">
        <v>28</v>
      </c>
      <c r="AX806" s="15" t="s">
        <v>72</v>
      </c>
      <c r="AY806" s="169" t="s">
        <v>158</v>
      </c>
    </row>
    <row r="807" spans="2:65" s="12" customFormat="1">
      <c r="B807" s="141"/>
      <c r="D807" s="142" t="s">
        <v>167</v>
      </c>
      <c r="E807" s="143" t="s">
        <v>1</v>
      </c>
      <c r="F807" s="144" t="s">
        <v>851</v>
      </c>
      <c r="H807" s="143" t="s">
        <v>1</v>
      </c>
      <c r="L807" s="141"/>
      <c r="M807" s="145"/>
      <c r="T807" s="146"/>
      <c r="AT807" s="143" t="s">
        <v>167</v>
      </c>
      <c r="AU807" s="143" t="s">
        <v>82</v>
      </c>
      <c r="AV807" s="12" t="s">
        <v>80</v>
      </c>
      <c r="AW807" s="12" t="s">
        <v>28</v>
      </c>
      <c r="AX807" s="12" t="s">
        <v>72</v>
      </c>
      <c r="AY807" s="143" t="s">
        <v>158</v>
      </c>
    </row>
    <row r="808" spans="2:65" s="13" customFormat="1">
      <c r="B808" s="147"/>
      <c r="D808" s="142" t="s">
        <v>167</v>
      </c>
      <c r="E808" s="148" t="s">
        <v>1</v>
      </c>
      <c r="F808" s="149" t="s">
        <v>852</v>
      </c>
      <c r="H808" s="150">
        <v>2.948</v>
      </c>
      <c r="L808" s="147"/>
      <c r="M808" s="151"/>
      <c r="T808" s="152"/>
      <c r="AT808" s="148" t="s">
        <v>167</v>
      </c>
      <c r="AU808" s="148" t="s">
        <v>82</v>
      </c>
      <c r="AV808" s="13" t="s">
        <v>82</v>
      </c>
      <c r="AW808" s="13" t="s">
        <v>28</v>
      </c>
      <c r="AX808" s="13" t="s">
        <v>72</v>
      </c>
      <c r="AY808" s="148" t="s">
        <v>158</v>
      </c>
    </row>
    <row r="809" spans="2:65" s="14" customFormat="1">
      <c r="B809" s="153"/>
      <c r="D809" s="142" t="s">
        <v>167</v>
      </c>
      <c r="E809" s="154" t="s">
        <v>1</v>
      </c>
      <c r="F809" s="155" t="s">
        <v>200</v>
      </c>
      <c r="H809" s="156">
        <v>32.494999999999997</v>
      </c>
      <c r="L809" s="153"/>
      <c r="M809" s="157"/>
      <c r="T809" s="158"/>
      <c r="AT809" s="154" t="s">
        <v>167</v>
      </c>
      <c r="AU809" s="154" t="s">
        <v>82</v>
      </c>
      <c r="AV809" s="14" t="s">
        <v>165</v>
      </c>
      <c r="AW809" s="14" t="s">
        <v>28</v>
      </c>
      <c r="AX809" s="14" t="s">
        <v>80</v>
      </c>
      <c r="AY809" s="154" t="s">
        <v>158</v>
      </c>
    </row>
    <row r="810" spans="2:65" s="1" customFormat="1" ht="24.2" customHeight="1">
      <c r="B810" s="128"/>
      <c r="C810" s="129" t="s">
        <v>916</v>
      </c>
      <c r="D810" s="129" t="s">
        <v>160</v>
      </c>
      <c r="E810" s="130" t="s">
        <v>917</v>
      </c>
      <c r="F810" s="131" t="s">
        <v>918</v>
      </c>
      <c r="G810" s="132" t="s">
        <v>212</v>
      </c>
      <c r="H810" s="133">
        <v>247.40700000000001</v>
      </c>
      <c r="I810" s="184"/>
      <c r="J810" s="134">
        <f>ROUND(I810*H810,2)</f>
        <v>0</v>
      </c>
      <c r="K810" s="131" t="s">
        <v>164</v>
      </c>
      <c r="L810" s="29"/>
      <c r="M810" s="135" t="s">
        <v>1</v>
      </c>
      <c r="N810" s="136" t="s">
        <v>37</v>
      </c>
      <c r="O810" s="137">
        <v>0.245</v>
      </c>
      <c r="P810" s="137">
        <f>O810*H810</f>
        <v>60.614715000000004</v>
      </c>
      <c r="Q810" s="137">
        <v>3.3E-3</v>
      </c>
      <c r="R810" s="137">
        <f>Q810*H810</f>
        <v>0.81644309999999998</v>
      </c>
      <c r="S810" s="137">
        <v>0</v>
      </c>
      <c r="T810" s="138">
        <f>S810*H810</f>
        <v>0</v>
      </c>
      <c r="AR810" s="139" t="s">
        <v>165</v>
      </c>
      <c r="AT810" s="139" t="s">
        <v>160</v>
      </c>
      <c r="AU810" s="139" t="s">
        <v>82</v>
      </c>
      <c r="AY810" s="17" t="s">
        <v>158</v>
      </c>
      <c r="BE810" s="140">
        <f>IF(N810="základní",J810,0)</f>
        <v>0</v>
      </c>
      <c r="BF810" s="140">
        <f>IF(N810="snížená",J810,0)</f>
        <v>0</v>
      </c>
      <c r="BG810" s="140">
        <f>IF(N810="zákl. přenesená",J810,0)</f>
        <v>0</v>
      </c>
      <c r="BH810" s="140">
        <f>IF(N810="sníž. přenesená",J810,0)</f>
        <v>0</v>
      </c>
      <c r="BI810" s="140">
        <f>IF(N810="nulová",J810,0)</f>
        <v>0</v>
      </c>
      <c r="BJ810" s="17" t="s">
        <v>80</v>
      </c>
      <c r="BK810" s="140">
        <f>ROUND(I810*H810,2)</f>
        <v>0</v>
      </c>
      <c r="BL810" s="17" t="s">
        <v>165</v>
      </c>
      <c r="BM810" s="139" t="s">
        <v>919</v>
      </c>
    </row>
    <row r="811" spans="2:65" s="12" customFormat="1">
      <c r="B811" s="141"/>
      <c r="D811" s="142" t="s">
        <v>167</v>
      </c>
      <c r="E811" s="143" t="s">
        <v>1</v>
      </c>
      <c r="F811" s="144" t="s">
        <v>810</v>
      </c>
      <c r="H811" s="143" t="s">
        <v>1</v>
      </c>
      <c r="L811" s="141"/>
      <c r="M811" s="145"/>
      <c r="T811" s="146"/>
      <c r="AT811" s="143" t="s">
        <v>167</v>
      </c>
      <c r="AU811" s="143" t="s">
        <v>82</v>
      </c>
      <c r="AV811" s="12" t="s">
        <v>80</v>
      </c>
      <c r="AW811" s="12" t="s">
        <v>28</v>
      </c>
      <c r="AX811" s="12" t="s">
        <v>72</v>
      </c>
      <c r="AY811" s="143" t="s">
        <v>158</v>
      </c>
    </row>
    <row r="812" spans="2:65" s="13" customFormat="1">
      <c r="B812" s="147"/>
      <c r="D812" s="142" t="s">
        <v>167</v>
      </c>
      <c r="E812" s="148" t="s">
        <v>1</v>
      </c>
      <c r="F812" s="149" t="s">
        <v>811</v>
      </c>
      <c r="H812" s="150">
        <v>49.42</v>
      </c>
      <c r="L812" s="147"/>
      <c r="M812" s="151"/>
      <c r="T812" s="152"/>
      <c r="AT812" s="148" t="s">
        <v>167</v>
      </c>
      <c r="AU812" s="148" t="s">
        <v>82</v>
      </c>
      <c r="AV812" s="13" t="s">
        <v>82</v>
      </c>
      <c r="AW812" s="13" t="s">
        <v>28</v>
      </c>
      <c r="AX812" s="13" t="s">
        <v>72</v>
      </c>
      <c r="AY812" s="148" t="s">
        <v>158</v>
      </c>
    </row>
    <row r="813" spans="2:65" s="13" customFormat="1">
      <c r="B813" s="147"/>
      <c r="D813" s="142" t="s">
        <v>167</v>
      </c>
      <c r="E813" s="148" t="s">
        <v>1</v>
      </c>
      <c r="F813" s="149" t="s">
        <v>812</v>
      </c>
      <c r="H813" s="150">
        <v>65.515000000000001</v>
      </c>
      <c r="L813" s="147"/>
      <c r="M813" s="151"/>
      <c r="T813" s="152"/>
      <c r="AT813" s="148" t="s">
        <v>167</v>
      </c>
      <c r="AU813" s="148" t="s">
        <v>82</v>
      </c>
      <c r="AV813" s="13" t="s">
        <v>82</v>
      </c>
      <c r="AW813" s="13" t="s">
        <v>28</v>
      </c>
      <c r="AX813" s="13" t="s">
        <v>72</v>
      </c>
      <c r="AY813" s="148" t="s">
        <v>158</v>
      </c>
    </row>
    <row r="814" spans="2:65" s="13" customFormat="1">
      <c r="B814" s="147"/>
      <c r="D814" s="142" t="s">
        <v>167</v>
      </c>
      <c r="E814" s="148" t="s">
        <v>1</v>
      </c>
      <c r="F814" s="149" t="s">
        <v>813</v>
      </c>
      <c r="H814" s="150">
        <v>-7.9790000000000001</v>
      </c>
      <c r="L814" s="147"/>
      <c r="M814" s="151"/>
      <c r="T814" s="152"/>
      <c r="AT814" s="148" t="s">
        <v>167</v>
      </c>
      <c r="AU814" s="148" t="s">
        <v>82</v>
      </c>
      <c r="AV814" s="13" t="s">
        <v>82</v>
      </c>
      <c r="AW814" s="13" t="s">
        <v>28</v>
      </c>
      <c r="AX814" s="13" t="s">
        <v>72</v>
      </c>
      <c r="AY814" s="148" t="s">
        <v>158</v>
      </c>
    </row>
    <row r="815" spans="2:65" s="12" customFormat="1">
      <c r="B815" s="141"/>
      <c r="D815" s="142" t="s">
        <v>167</v>
      </c>
      <c r="E815" s="143" t="s">
        <v>1</v>
      </c>
      <c r="F815" s="144" t="s">
        <v>857</v>
      </c>
      <c r="H815" s="143" t="s">
        <v>1</v>
      </c>
      <c r="L815" s="141"/>
      <c r="M815" s="145"/>
      <c r="T815" s="146"/>
      <c r="AT815" s="143" t="s">
        <v>167</v>
      </c>
      <c r="AU815" s="143" t="s">
        <v>82</v>
      </c>
      <c r="AV815" s="12" t="s">
        <v>80</v>
      </c>
      <c r="AW815" s="12" t="s">
        <v>28</v>
      </c>
      <c r="AX815" s="12" t="s">
        <v>72</v>
      </c>
      <c r="AY815" s="143" t="s">
        <v>158</v>
      </c>
    </row>
    <row r="816" spans="2:65" s="13" customFormat="1">
      <c r="B816" s="147"/>
      <c r="D816" s="142" t="s">
        <v>167</v>
      </c>
      <c r="E816" s="148" t="s">
        <v>1</v>
      </c>
      <c r="F816" s="149" t="s">
        <v>858</v>
      </c>
      <c r="H816" s="150">
        <v>-29.547000000000001</v>
      </c>
      <c r="L816" s="147"/>
      <c r="M816" s="151"/>
      <c r="T816" s="152"/>
      <c r="AT816" s="148" t="s">
        <v>167</v>
      </c>
      <c r="AU816" s="148" t="s">
        <v>82</v>
      </c>
      <c r="AV816" s="13" t="s">
        <v>82</v>
      </c>
      <c r="AW816" s="13" t="s">
        <v>28</v>
      </c>
      <c r="AX816" s="13" t="s">
        <v>72</v>
      </c>
      <c r="AY816" s="148" t="s">
        <v>158</v>
      </c>
    </row>
    <row r="817" spans="2:65" s="15" customFormat="1">
      <c r="B817" s="168"/>
      <c r="D817" s="142" t="s">
        <v>167</v>
      </c>
      <c r="E817" s="169" t="s">
        <v>1</v>
      </c>
      <c r="F817" s="170" t="s">
        <v>331</v>
      </c>
      <c r="H817" s="171">
        <v>77.409000000000006</v>
      </c>
      <c r="L817" s="168"/>
      <c r="M817" s="172"/>
      <c r="T817" s="173"/>
      <c r="AT817" s="169" t="s">
        <v>167</v>
      </c>
      <c r="AU817" s="169" t="s">
        <v>82</v>
      </c>
      <c r="AV817" s="15" t="s">
        <v>178</v>
      </c>
      <c r="AW817" s="15" t="s">
        <v>28</v>
      </c>
      <c r="AX817" s="15" t="s">
        <v>72</v>
      </c>
      <c r="AY817" s="169" t="s">
        <v>158</v>
      </c>
    </row>
    <row r="818" spans="2:65" s="12" customFormat="1" ht="22.5">
      <c r="B818" s="141"/>
      <c r="D818" s="142" t="s">
        <v>167</v>
      </c>
      <c r="E818" s="143" t="s">
        <v>1</v>
      </c>
      <c r="F818" s="144" t="s">
        <v>859</v>
      </c>
      <c r="H818" s="143" t="s">
        <v>1</v>
      </c>
      <c r="L818" s="141"/>
      <c r="M818" s="145"/>
      <c r="T818" s="146"/>
      <c r="AT818" s="143" t="s">
        <v>167</v>
      </c>
      <c r="AU818" s="143" t="s">
        <v>82</v>
      </c>
      <c r="AV818" s="12" t="s">
        <v>80</v>
      </c>
      <c r="AW818" s="12" t="s">
        <v>28</v>
      </c>
      <c r="AX818" s="12" t="s">
        <v>72</v>
      </c>
      <c r="AY818" s="143" t="s">
        <v>158</v>
      </c>
    </row>
    <row r="819" spans="2:65" s="13" customFormat="1">
      <c r="B819" s="147"/>
      <c r="D819" s="142" t="s">
        <v>167</v>
      </c>
      <c r="E819" s="148" t="s">
        <v>1</v>
      </c>
      <c r="F819" s="149" t="s">
        <v>860</v>
      </c>
      <c r="H819" s="150">
        <v>118.476</v>
      </c>
      <c r="L819" s="147"/>
      <c r="M819" s="151"/>
      <c r="T819" s="152"/>
      <c r="AT819" s="148" t="s">
        <v>167</v>
      </c>
      <c r="AU819" s="148" t="s">
        <v>82</v>
      </c>
      <c r="AV819" s="13" t="s">
        <v>82</v>
      </c>
      <c r="AW819" s="13" t="s">
        <v>28</v>
      </c>
      <c r="AX819" s="13" t="s">
        <v>72</v>
      </c>
      <c r="AY819" s="148" t="s">
        <v>158</v>
      </c>
    </row>
    <row r="820" spans="2:65" s="13" customFormat="1">
      <c r="B820" s="147"/>
      <c r="D820" s="142" t="s">
        <v>167</v>
      </c>
      <c r="E820" s="148" t="s">
        <v>1</v>
      </c>
      <c r="F820" s="149" t="s">
        <v>861</v>
      </c>
      <c r="H820" s="150">
        <v>60.426000000000002</v>
      </c>
      <c r="L820" s="147"/>
      <c r="M820" s="151"/>
      <c r="T820" s="152"/>
      <c r="AT820" s="148" t="s">
        <v>167</v>
      </c>
      <c r="AU820" s="148" t="s">
        <v>82</v>
      </c>
      <c r="AV820" s="13" t="s">
        <v>82</v>
      </c>
      <c r="AW820" s="13" t="s">
        <v>28</v>
      </c>
      <c r="AX820" s="13" t="s">
        <v>72</v>
      </c>
      <c r="AY820" s="148" t="s">
        <v>158</v>
      </c>
    </row>
    <row r="821" spans="2:65" s="12" customFormat="1">
      <c r="B821" s="141"/>
      <c r="D821" s="142" t="s">
        <v>167</v>
      </c>
      <c r="E821" s="143" t="s">
        <v>1</v>
      </c>
      <c r="F821" s="144" t="s">
        <v>862</v>
      </c>
      <c r="H821" s="143" t="s">
        <v>1</v>
      </c>
      <c r="L821" s="141"/>
      <c r="M821" s="145"/>
      <c r="T821" s="146"/>
      <c r="AT821" s="143" t="s">
        <v>167</v>
      </c>
      <c r="AU821" s="143" t="s">
        <v>82</v>
      </c>
      <c r="AV821" s="12" t="s">
        <v>80</v>
      </c>
      <c r="AW821" s="12" t="s">
        <v>28</v>
      </c>
      <c r="AX821" s="12" t="s">
        <v>72</v>
      </c>
      <c r="AY821" s="143" t="s">
        <v>158</v>
      </c>
    </row>
    <row r="822" spans="2:65" s="13" customFormat="1">
      <c r="B822" s="147"/>
      <c r="D822" s="142" t="s">
        <v>167</v>
      </c>
      <c r="E822" s="148" t="s">
        <v>1</v>
      </c>
      <c r="F822" s="149" t="s">
        <v>863</v>
      </c>
      <c r="H822" s="150">
        <v>-15.3</v>
      </c>
      <c r="L822" s="147"/>
      <c r="M822" s="151"/>
      <c r="T822" s="152"/>
      <c r="AT822" s="148" t="s">
        <v>167</v>
      </c>
      <c r="AU822" s="148" t="s">
        <v>82</v>
      </c>
      <c r="AV822" s="13" t="s">
        <v>82</v>
      </c>
      <c r="AW822" s="13" t="s">
        <v>28</v>
      </c>
      <c r="AX822" s="13" t="s">
        <v>72</v>
      </c>
      <c r="AY822" s="148" t="s">
        <v>158</v>
      </c>
    </row>
    <row r="823" spans="2:65" s="13" customFormat="1">
      <c r="B823" s="147"/>
      <c r="D823" s="142" t="s">
        <v>167</v>
      </c>
      <c r="E823" s="148" t="s">
        <v>1</v>
      </c>
      <c r="F823" s="149" t="s">
        <v>864</v>
      </c>
      <c r="H823" s="150">
        <v>12.672000000000001</v>
      </c>
      <c r="L823" s="147"/>
      <c r="M823" s="151"/>
      <c r="T823" s="152"/>
      <c r="AT823" s="148" t="s">
        <v>167</v>
      </c>
      <c r="AU823" s="148" t="s">
        <v>82</v>
      </c>
      <c r="AV823" s="13" t="s">
        <v>82</v>
      </c>
      <c r="AW823" s="13" t="s">
        <v>28</v>
      </c>
      <c r="AX823" s="13" t="s">
        <v>72</v>
      </c>
      <c r="AY823" s="148" t="s">
        <v>158</v>
      </c>
    </row>
    <row r="824" spans="2:65" s="12" customFormat="1">
      <c r="B824" s="141"/>
      <c r="D824" s="142" t="s">
        <v>167</v>
      </c>
      <c r="E824" s="143" t="s">
        <v>1</v>
      </c>
      <c r="F824" s="144" t="s">
        <v>865</v>
      </c>
      <c r="H824" s="143" t="s">
        <v>1</v>
      </c>
      <c r="L824" s="141"/>
      <c r="M824" s="145"/>
      <c r="T824" s="146"/>
      <c r="AT824" s="143" t="s">
        <v>167</v>
      </c>
      <c r="AU824" s="143" t="s">
        <v>82</v>
      </c>
      <c r="AV824" s="12" t="s">
        <v>80</v>
      </c>
      <c r="AW824" s="12" t="s">
        <v>28</v>
      </c>
      <c r="AX824" s="12" t="s">
        <v>72</v>
      </c>
      <c r="AY824" s="143" t="s">
        <v>158</v>
      </c>
    </row>
    <row r="825" spans="2:65" s="13" customFormat="1">
      <c r="B825" s="147"/>
      <c r="D825" s="142" t="s">
        <v>167</v>
      </c>
      <c r="E825" s="148" t="s">
        <v>1</v>
      </c>
      <c r="F825" s="149" t="s">
        <v>866</v>
      </c>
      <c r="H825" s="150">
        <v>-6.0620000000000003</v>
      </c>
      <c r="L825" s="147"/>
      <c r="M825" s="151"/>
      <c r="T825" s="152"/>
      <c r="AT825" s="148" t="s">
        <v>167</v>
      </c>
      <c r="AU825" s="148" t="s">
        <v>82</v>
      </c>
      <c r="AV825" s="13" t="s">
        <v>82</v>
      </c>
      <c r="AW825" s="13" t="s">
        <v>28</v>
      </c>
      <c r="AX825" s="13" t="s">
        <v>72</v>
      </c>
      <c r="AY825" s="148" t="s">
        <v>158</v>
      </c>
    </row>
    <row r="826" spans="2:65" s="13" customFormat="1">
      <c r="B826" s="147"/>
      <c r="D826" s="142" t="s">
        <v>167</v>
      </c>
      <c r="E826" s="148" t="s">
        <v>1</v>
      </c>
      <c r="F826" s="149" t="s">
        <v>867</v>
      </c>
      <c r="H826" s="150">
        <v>-0.214</v>
      </c>
      <c r="L826" s="147"/>
      <c r="M826" s="151"/>
      <c r="T826" s="152"/>
      <c r="AT826" s="148" t="s">
        <v>167</v>
      </c>
      <c r="AU826" s="148" t="s">
        <v>82</v>
      </c>
      <c r="AV826" s="13" t="s">
        <v>82</v>
      </c>
      <c r="AW826" s="13" t="s">
        <v>28</v>
      </c>
      <c r="AX826" s="13" t="s">
        <v>72</v>
      </c>
      <c r="AY826" s="148" t="s">
        <v>158</v>
      </c>
    </row>
    <row r="827" spans="2:65" s="15" customFormat="1">
      <c r="B827" s="168"/>
      <c r="D827" s="142" t="s">
        <v>167</v>
      </c>
      <c r="E827" s="169" t="s">
        <v>1</v>
      </c>
      <c r="F827" s="170" t="s">
        <v>331</v>
      </c>
      <c r="H827" s="171">
        <v>169.99799999999999</v>
      </c>
      <c r="L827" s="168"/>
      <c r="M827" s="172"/>
      <c r="T827" s="173"/>
      <c r="AT827" s="169" t="s">
        <v>167</v>
      </c>
      <c r="AU827" s="169" t="s">
        <v>82</v>
      </c>
      <c r="AV827" s="15" t="s">
        <v>178</v>
      </c>
      <c r="AW827" s="15" t="s">
        <v>28</v>
      </c>
      <c r="AX827" s="15" t="s">
        <v>72</v>
      </c>
      <c r="AY827" s="169" t="s">
        <v>158</v>
      </c>
    </row>
    <row r="828" spans="2:65" s="14" customFormat="1">
      <c r="B828" s="153"/>
      <c r="D828" s="142" t="s">
        <v>167</v>
      </c>
      <c r="E828" s="154" t="s">
        <v>1</v>
      </c>
      <c r="F828" s="155" t="s">
        <v>200</v>
      </c>
      <c r="H828" s="156">
        <v>247.40700000000001</v>
      </c>
      <c r="L828" s="153"/>
      <c r="M828" s="157"/>
      <c r="T828" s="158"/>
      <c r="AT828" s="154" t="s">
        <v>167</v>
      </c>
      <c r="AU828" s="154" t="s">
        <v>82</v>
      </c>
      <c r="AV828" s="14" t="s">
        <v>165</v>
      </c>
      <c r="AW828" s="14" t="s">
        <v>28</v>
      </c>
      <c r="AX828" s="14" t="s">
        <v>80</v>
      </c>
      <c r="AY828" s="154" t="s">
        <v>158</v>
      </c>
    </row>
    <row r="829" spans="2:65" s="1" customFormat="1" ht="21.75" customHeight="1">
      <c r="B829" s="128"/>
      <c r="C829" s="129" t="s">
        <v>920</v>
      </c>
      <c r="D829" s="129" t="s">
        <v>160</v>
      </c>
      <c r="E829" s="130" t="s">
        <v>921</v>
      </c>
      <c r="F829" s="131" t="s">
        <v>922</v>
      </c>
      <c r="G829" s="132" t="s">
        <v>237</v>
      </c>
      <c r="H829" s="133">
        <v>232.6</v>
      </c>
      <c r="I829" s="184"/>
      <c r="J829" s="134">
        <f>ROUND(I829*H829,2)</f>
        <v>0</v>
      </c>
      <c r="K829" s="131" t="s">
        <v>164</v>
      </c>
      <c r="L829" s="29"/>
      <c r="M829" s="135" t="s">
        <v>1</v>
      </c>
      <c r="N829" s="136" t="s">
        <v>37</v>
      </c>
      <c r="O829" s="137">
        <v>2.8000000000000001E-2</v>
      </c>
      <c r="P829" s="137">
        <f>O829*H829</f>
        <v>6.5128000000000004</v>
      </c>
      <c r="Q829" s="137">
        <v>2.0000000000000002E-5</v>
      </c>
      <c r="R829" s="137">
        <f>Q829*H829</f>
        <v>4.6519999999999999E-3</v>
      </c>
      <c r="S829" s="137">
        <v>0</v>
      </c>
      <c r="T829" s="138">
        <f>S829*H829</f>
        <v>0</v>
      </c>
      <c r="AR829" s="139" t="s">
        <v>165</v>
      </c>
      <c r="AT829" s="139" t="s">
        <v>160</v>
      </c>
      <c r="AU829" s="139" t="s">
        <v>82</v>
      </c>
      <c r="AY829" s="17" t="s">
        <v>158</v>
      </c>
      <c r="BE829" s="140">
        <f>IF(N829="základní",J829,0)</f>
        <v>0</v>
      </c>
      <c r="BF829" s="140">
        <f>IF(N829="snížená",J829,0)</f>
        <v>0</v>
      </c>
      <c r="BG829" s="140">
        <f>IF(N829="zákl. přenesená",J829,0)</f>
        <v>0</v>
      </c>
      <c r="BH829" s="140">
        <f>IF(N829="sníž. přenesená",J829,0)</f>
        <v>0</v>
      </c>
      <c r="BI829" s="140">
        <f>IF(N829="nulová",J829,0)</f>
        <v>0</v>
      </c>
      <c r="BJ829" s="17" t="s">
        <v>80</v>
      </c>
      <c r="BK829" s="140">
        <f>ROUND(I829*H829,2)</f>
        <v>0</v>
      </c>
      <c r="BL829" s="17" t="s">
        <v>165</v>
      </c>
      <c r="BM829" s="139" t="s">
        <v>923</v>
      </c>
    </row>
    <row r="830" spans="2:65" s="13" customFormat="1">
      <c r="B830" s="147"/>
      <c r="D830" s="142" t="s">
        <v>167</v>
      </c>
      <c r="E830" s="148" t="s">
        <v>1</v>
      </c>
      <c r="F830" s="149" t="s">
        <v>924</v>
      </c>
      <c r="H830" s="150">
        <v>13</v>
      </c>
      <c r="L830" s="147"/>
      <c r="M830" s="151"/>
      <c r="T830" s="152"/>
      <c r="AT830" s="148" t="s">
        <v>167</v>
      </c>
      <c r="AU830" s="148" t="s">
        <v>82</v>
      </c>
      <c r="AV830" s="13" t="s">
        <v>82</v>
      </c>
      <c r="AW830" s="13" t="s">
        <v>28</v>
      </c>
      <c r="AX830" s="13" t="s">
        <v>72</v>
      </c>
      <c r="AY830" s="148" t="s">
        <v>158</v>
      </c>
    </row>
    <row r="831" spans="2:65" s="13" customFormat="1">
      <c r="B831" s="147"/>
      <c r="D831" s="142" t="s">
        <v>167</v>
      </c>
      <c r="E831" s="148" t="s">
        <v>1</v>
      </c>
      <c r="F831" s="149" t="s">
        <v>925</v>
      </c>
      <c r="H831" s="150">
        <v>24.8</v>
      </c>
      <c r="L831" s="147"/>
      <c r="M831" s="151"/>
      <c r="T831" s="152"/>
      <c r="AT831" s="148" t="s">
        <v>167</v>
      </c>
      <c r="AU831" s="148" t="s">
        <v>82</v>
      </c>
      <c r="AV831" s="13" t="s">
        <v>82</v>
      </c>
      <c r="AW831" s="13" t="s">
        <v>28</v>
      </c>
      <c r="AX831" s="13" t="s">
        <v>72</v>
      </c>
      <c r="AY831" s="148" t="s">
        <v>158</v>
      </c>
    </row>
    <row r="832" spans="2:65" s="13" customFormat="1">
      <c r="B832" s="147"/>
      <c r="D832" s="142" t="s">
        <v>167</v>
      </c>
      <c r="E832" s="148" t="s">
        <v>1</v>
      </c>
      <c r="F832" s="149" t="s">
        <v>926</v>
      </c>
      <c r="H832" s="150">
        <v>106.8</v>
      </c>
      <c r="L832" s="147"/>
      <c r="M832" s="151"/>
      <c r="T832" s="152"/>
      <c r="AT832" s="148" t="s">
        <v>167</v>
      </c>
      <c r="AU832" s="148" t="s">
        <v>82</v>
      </c>
      <c r="AV832" s="13" t="s">
        <v>82</v>
      </c>
      <c r="AW832" s="13" t="s">
        <v>28</v>
      </c>
      <c r="AX832" s="13" t="s">
        <v>72</v>
      </c>
      <c r="AY832" s="148" t="s">
        <v>158</v>
      </c>
    </row>
    <row r="833" spans="2:65" s="13" customFormat="1">
      <c r="B833" s="147"/>
      <c r="D833" s="142" t="s">
        <v>167</v>
      </c>
      <c r="E833" s="148" t="s">
        <v>1</v>
      </c>
      <c r="F833" s="149" t="s">
        <v>927</v>
      </c>
      <c r="H833" s="150">
        <v>88</v>
      </c>
      <c r="L833" s="147"/>
      <c r="M833" s="151"/>
      <c r="T833" s="152"/>
      <c r="AT833" s="148" t="s">
        <v>167</v>
      </c>
      <c r="AU833" s="148" t="s">
        <v>82</v>
      </c>
      <c r="AV833" s="13" t="s">
        <v>82</v>
      </c>
      <c r="AW833" s="13" t="s">
        <v>28</v>
      </c>
      <c r="AX833" s="13" t="s">
        <v>72</v>
      </c>
      <c r="AY833" s="148" t="s">
        <v>158</v>
      </c>
    </row>
    <row r="834" spans="2:65" s="14" customFormat="1">
      <c r="B834" s="153"/>
      <c r="D834" s="142" t="s">
        <v>167</v>
      </c>
      <c r="E834" s="154" t="s">
        <v>1</v>
      </c>
      <c r="F834" s="155" t="s">
        <v>200</v>
      </c>
      <c r="H834" s="156">
        <v>232.6</v>
      </c>
      <c r="L834" s="153"/>
      <c r="M834" s="157"/>
      <c r="T834" s="158"/>
      <c r="AT834" s="154" t="s">
        <v>167</v>
      </c>
      <c r="AU834" s="154" t="s">
        <v>82</v>
      </c>
      <c r="AV834" s="14" t="s">
        <v>165</v>
      </c>
      <c r="AW834" s="14" t="s">
        <v>28</v>
      </c>
      <c r="AX834" s="14" t="s">
        <v>80</v>
      </c>
      <c r="AY834" s="154" t="s">
        <v>158</v>
      </c>
    </row>
    <row r="835" spans="2:65" s="1" customFormat="1" ht="24.2" customHeight="1">
      <c r="B835" s="128"/>
      <c r="C835" s="129" t="s">
        <v>928</v>
      </c>
      <c r="D835" s="129" t="s">
        <v>160</v>
      </c>
      <c r="E835" s="130" t="s">
        <v>929</v>
      </c>
      <c r="F835" s="131" t="s">
        <v>930</v>
      </c>
      <c r="G835" s="132" t="s">
        <v>237</v>
      </c>
      <c r="H835" s="133">
        <v>232.6</v>
      </c>
      <c r="I835" s="184"/>
      <c r="J835" s="134">
        <f>ROUND(I835*H835,2)</f>
        <v>0</v>
      </c>
      <c r="K835" s="131" t="s">
        <v>164</v>
      </c>
      <c r="L835" s="29"/>
      <c r="M835" s="135" t="s">
        <v>1</v>
      </c>
      <c r="N835" s="136" t="s">
        <v>37</v>
      </c>
      <c r="O835" s="137">
        <v>0.128</v>
      </c>
      <c r="P835" s="137">
        <f>O835*H835</f>
        <v>29.7728</v>
      </c>
      <c r="Q835" s="137">
        <v>4.6000000000000001E-4</v>
      </c>
      <c r="R835" s="137">
        <f>Q835*H835</f>
        <v>0.10699599999999999</v>
      </c>
      <c r="S835" s="137">
        <v>0</v>
      </c>
      <c r="T835" s="138">
        <f>S835*H835</f>
        <v>0</v>
      </c>
      <c r="AR835" s="139" t="s">
        <v>165</v>
      </c>
      <c r="AT835" s="139" t="s">
        <v>160</v>
      </c>
      <c r="AU835" s="139" t="s">
        <v>82</v>
      </c>
      <c r="AY835" s="17" t="s">
        <v>158</v>
      </c>
      <c r="BE835" s="140">
        <f>IF(N835="základní",J835,0)</f>
        <v>0</v>
      </c>
      <c r="BF835" s="140">
        <f>IF(N835="snížená",J835,0)</f>
        <v>0</v>
      </c>
      <c r="BG835" s="140">
        <f>IF(N835="zákl. přenesená",J835,0)</f>
        <v>0</v>
      </c>
      <c r="BH835" s="140">
        <f>IF(N835="sníž. přenesená",J835,0)</f>
        <v>0</v>
      </c>
      <c r="BI835" s="140">
        <f>IF(N835="nulová",J835,0)</f>
        <v>0</v>
      </c>
      <c r="BJ835" s="17" t="s">
        <v>80</v>
      </c>
      <c r="BK835" s="140">
        <f>ROUND(I835*H835,2)</f>
        <v>0</v>
      </c>
      <c r="BL835" s="17" t="s">
        <v>165</v>
      </c>
      <c r="BM835" s="139" t="s">
        <v>931</v>
      </c>
    </row>
    <row r="836" spans="2:65" s="13" customFormat="1">
      <c r="B836" s="147"/>
      <c r="D836" s="142" t="s">
        <v>167</v>
      </c>
      <c r="E836" s="148" t="s">
        <v>1</v>
      </c>
      <c r="F836" s="149" t="s">
        <v>924</v>
      </c>
      <c r="H836" s="150">
        <v>13</v>
      </c>
      <c r="L836" s="147"/>
      <c r="M836" s="151"/>
      <c r="T836" s="152"/>
      <c r="AT836" s="148" t="s">
        <v>167</v>
      </c>
      <c r="AU836" s="148" t="s">
        <v>82</v>
      </c>
      <c r="AV836" s="13" t="s">
        <v>82</v>
      </c>
      <c r="AW836" s="13" t="s">
        <v>28</v>
      </c>
      <c r="AX836" s="13" t="s">
        <v>72</v>
      </c>
      <c r="AY836" s="148" t="s">
        <v>158</v>
      </c>
    </row>
    <row r="837" spans="2:65" s="13" customFormat="1">
      <c r="B837" s="147"/>
      <c r="D837" s="142" t="s">
        <v>167</v>
      </c>
      <c r="E837" s="148" t="s">
        <v>1</v>
      </c>
      <c r="F837" s="149" t="s">
        <v>925</v>
      </c>
      <c r="H837" s="150">
        <v>24.8</v>
      </c>
      <c r="L837" s="147"/>
      <c r="M837" s="151"/>
      <c r="T837" s="152"/>
      <c r="AT837" s="148" t="s">
        <v>167</v>
      </c>
      <c r="AU837" s="148" t="s">
        <v>82</v>
      </c>
      <c r="AV837" s="13" t="s">
        <v>82</v>
      </c>
      <c r="AW837" s="13" t="s">
        <v>28</v>
      </c>
      <c r="AX837" s="13" t="s">
        <v>72</v>
      </c>
      <c r="AY837" s="148" t="s">
        <v>158</v>
      </c>
    </row>
    <row r="838" spans="2:65" s="13" customFormat="1">
      <c r="B838" s="147"/>
      <c r="D838" s="142" t="s">
        <v>167</v>
      </c>
      <c r="E838" s="148" t="s">
        <v>1</v>
      </c>
      <c r="F838" s="149" t="s">
        <v>926</v>
      </c>
      <c r="H838" s="150">
        <v>106.8</v>
      </c>
      <c r="L838" s="147"/>
      <c r="M838" s="151"/>
      <c r="T838" s="152"/>
      <c r="AT838" s="148" t="s">
        <v>167</v>
      </c>
      <c r="AU838" s="148" t="s">
        <v>82</v>
      </c>
      <c r="AV838" s="13" t="s">
        <v>82</v>
      </c>
      <c r="AW838" s="13" t="s">
        <v>28</v>
      </c>
      <c r="AX838" s="13" t="s">
        <v>72</v>
      </c>
      <c r="AY838" s="148" t="s">
        <v>158</v>
      </c>
    </row>
    <row r="839" spans="2:65" s="13" customFormat="1">
      <c r="B839" s="147"/>
      <c r="D839" s="142" t="s">
        <v>167</v>
      </c>
      <c r="E839" s="148" t="s">
        <v>1</v>
      </c>
      <c r="F839" s="149" t="s">
        <v>927</v>
      </c>
      <c r="H839" s="150">
        <v>88</v>
      </c>
      <c r="L839" s="147"/>
      <c r="M839" s="151"/>
      <c r="T839" s="152"/>
      <c r="AT839" s="148" t="s">
        <v>167</v>
      </c>
      <c r="AU839" s="148" t="s">
        <v>82</v>
      </c>
      <c r="AV839" s="13" t="s">
        <v>82</v>
      </c>
      <c r="AW839" s="13" t="s">
        <v>28</v>
      </c>
      <c r="AX839" s="13" t="s">
        <v>72</v>
      </c>
      <c r="AY839" s="148" t="s">
        <v>158</v>
      </c>
    </row>
    <row r="840" spans="2:65" s="14" customFormat="1">
      <c r="B840" s="153"/>
      <c r="D840" s="142" t="s">
        <v>167</v>
      </c>
      <c r="E840" s="154" t="s">
        <v>1</v>
      </c>
      <c r="F840" s="155" t="s">
        <v>200</v>
      </c>
      <c r="H840" s="156">
        <v>232.6</v>
      </c>
      <c r="L840" s="153"/>
      <c r="M840" s="157"/>
      <c r="T840" s="158"/>
      <c r="AT840" s="154" t="s">
        <v>167</v>
      </c>
      <c r="AU840" s="154" t="s">
        <v>82</v>
      </c>
      <c r="AV840" s="14" t="s">
        <v>165</v>
      </c>
      <c r="AW840" s="14" t="s">
        <v>28</v>
      </c>
      <c r="AX840" s="14" t="s">
        <v>80</v>
      </c>
      <c r="AY840" s="154" t="s">
        <v>158</v>
      </c>
    </row>
    <row r="841" spans="2:65" s="1" customFormat="1" ht="16.5" customHeight="1">
      <c r="B841" s="128"/>
      <c r="C841" s="129" t="s">
        <v>932</v>
      </c>
      <c r="D841" s="129" t="s">
        <v>160</v>
      </c>
      <c r="E841" s="130" t="s">
        <v>933</v>
      </c>
      <c r="F841" s="131" t="s">
        <v>934</v>
      </c>
      <c r="G841" s="132" t="s">
        <v>212</v>
      </c>
      <c r="H841" s="133">
        <v>100</v>
      </c>
      <c r="I841" s="184"/>
      <c r="J841" s="134">
        <f>ROUND(I841*H841,2)</f>
        <v>0</v>
      </c>
      <c r="K841" s="131" t="s">
        <v>164</v>
      </c>
      <c r="L841" s="29"/>
      <c r="M841" s="135" t="s">
        <v>1</v>
      </c>
      <c r="N841" s="136" t="s">
        <v>37</v>
      </c>
      <c r="O841" s="137">
        <v>0.02</v>
      </c>
      <c r="P841" s="137">
        <f>O841*H841</f>
        <v>2</v>
      </c>
      <c r="Q841" s="137">
        <v>0</v>
      </c>
      <c r="R841" s="137">
        <f>Q841*H841</f>
        <v>0</v>
      </c>
      <c r="S841" s="137">
        <v>0</v>
      </c>
      <c r="T841" s="138">
        <f>S841*H841</f>
        <v>0</v>
      </c>
      <c r="AR841" s="139" t="s">
        <v>165</v>
      </c>
      <c r="AT841" s="139" t="s">
        <v>160</v>
      </c>
      <c r="AU841" s="139" t="s">
        <v>82</v>
      </c>
      <c r="AY841" s="17" t="s">
        <v>158</v>
      </c>
      <c r="BE841" s="140">
        <f>IF(N841="základní",J841,0)</f>
        <v>0</v>
      </c>
      <c r="BF841" s="140">
        <f>IF(N841="snížená",J841,0)</f>
        <v>0</v>
      </c>
      <c r="BG841" s="140">
        <f>IF(N841="zákl. přenesená",J841,0)</f>
        <v>0</v>
      </c>
      <c r="BH841" s="140">
        <f>IF(N841="sníž. přenesená",J841,0)</f>
        <v>0</v>
      </c>
      <c r="BI841" s="140">
        <f>IF(N841="nulová",J841,0)</f>
        <v>0</v>
      </c>
      <c r="BJ841" s="17" t="s">
        <v>80</v>
      </c>
      <c r="BK841" s="140">
        <f>ROUND(I841*H841,2)</f>
        <v>0</v>
      </c>
      <c r="BL841" s="17" t="s">
        <v>165</v>
      </c>
      <c r="BM841" s="139" t="s">
        <v>935</v>
      </c>
    </row>
    <row r="842" spans="2:65" s="1" customFormat="1" ht="24.2" customHeight="1">
      <c r="B842" s="128"/>
      <c r="C842" s="129" t="s">
        <v>936</v>
      </c>
      <c r="D842" s="129" t="s">
        <v>160</v>
      </c>
      <c r="E842" s="130" t="s">
        <v>937</v>
      </c>
      <c r="F842" s="131" t="s">
        <v>938</v>
      </c>
      <c r="G842" s="132" t="s">
        <v>212</v>
      </c>
      <c r="H842" s="133">
        <v>41.738999999999997</v>
      </c>
      <c r="I842" s="184"/>
      <c r="J842" s="134">
        <f>ROUND(I842*H842,2)</f>
        <v>0</v>
      </c>
      <c r="K842" s="131" t="s">
        <v>164</v>
      </c>
      <c r="L842" s="29"/>
      <c r="M842" s="135" t="s">
        <v>1</v>
      </c>
      <c r="N842" s="136" t="s">
        <v>37</v>
      </c>
      <c r="O842" s="137">
        <v>0.06</v>
      </c>
      <c r="P842" s="137">
        <f>O842*H842</f>
        <v>2.5043399999999996</v>
      </c>
      <c r="Q842" s="137">
        <v>0</v>
      </c>
      <c r="R842" s="137">
        <f>Q842*H842</f>
        <v>0</v>
      </c>
      <c r="S842" s="137">
        <v>0</v>
      </c>
      <c r="T842" s="138">
        <f>S842*H842</f>
        <v>0</v>
      </c>
      <c r="AR842" s="139" t="s">
        <v>165</v>
      </c>
      <c r="AT842" s="139" t="s">
        <v>160</v>
      </c>
      <c r="AU842" s="139" t="s">
        <v>82</v>
      </c>
      <c r="AY842" s="17" t="s">
        <v>158</v>
      </c>
      <c r="BE842" s="140">
        <f>IF(N842="základní",J842,0)</f>
        <v>0</v>
      </c>
      <c r="BF842" s="140">
        <f>IF(N842="snížená",J842,0)</f>
        <v>0</v>
      </c>
      <c r="BG842" s="140">
        <f>IF(N842="zákl. přenesená",J842,0)</f>
        <v>0</v>
      </c>
      <c r="BH842" s="140">
        <f>IF(N842="sníž. přenesená",J842,0)</f>
        <v>0</v>
      </c>
      <c r="BI842" s="140">
        <f>IF(N842="nulová",J842,0)</f>
        <v>0</v>
      </c>
      <c r="BJ842" s="17" t="s">
        <v>80</v>
      </c>
      <c r="BK842" s="140">
        <f>ROUND(I842*H842,2)</f>
        <v>0</v>
      </c>
      <c r="BL842" s="17" t="s">
        <v>165</v>
      </c>
      <c r="BM842" s="139" t="s">
        <v>939</v>
      </c>
    </row>
    <row r="843" spans="2:65" s="13" customFormat="1">
      <c r="B843" s="147"/>
      <c r="D843" s="142" t="s">
        <v>167</v>
      </c>
      <c r="E843" s="148" t="s">
        <v>1</v>
      </c>
      <c r="F843" s="149" t="s">
        <v>940</v>
      </c>
      <c r="H843" s="150">
        <v>31.611999999999998</v>
      </c>
      <c r="L843" s="147"/>
      <c r="M843" s="151"/>
      <c r="T843" s="152"/>
      <c r="AT843" s="148" t="s">
        <v>167</v>
      </c>
      <c r="AU843" s="148" t="s">
        <v>82</v>
      </c>
      <c r="AV843" s="13" t="s">
        <v>82</v>
      </c>
      <c r="AW843" s="13" t="s">
        <v>28</v>
      </c>
      <c r="AX843" s="13" t="s">
        <v>72</v>
      </c>
      <c r="AY843" s="148" t="s">
        <v>158</v>
      </c>
    </row>
    <row r="844" spans="2:65" s="13" customFormat="1">
      <c r="B844" s="147"/>
      <c r="D844" s="142" t="s">
        <v>167</v>
      </c>
      <c r="E844" s="148" t="s">
        <v>1</v>
      </c>
      <c r="F844" s="149" t="s">
        <v>941</v>
      </c>
      <c r="H844" s="150">
        <v>10.127000000000001</v>
      </c>
      <c r="L844" s="147"/>
      <c r="M844" s="151"/>
      <c r="T844" s="152"/>
      <c r="AT844" s="148" t="s">
        <v>167</v>
      </c>
      <c r="AU844" s="148" t="s">
        <v>82</v>
      </c>
      <c r="AV844" s="13" t="s">
        <v>82</v>
      </c>
      <c r="AW844" s="13" t="s">
        <v>28</v>
      </c>
      <c r="AX844" s="13" t="s">
        <v>72</v>
      </c>
      <c r="AY844" s="148" t="s">
        <v>158</v>
      </c>
    </row>
    <row r="845" spans="2:65" s="14" customFormat="1">
      <c r="B845" s="153"/>
      <c r="D845" s="142" t="s">
        <v>167</v>
      </c>
      <c r="E845" s="154" t="s">
        <v>1</v>
      </c>
      <c r="F845" s="155" t="s">
        <v>200</v>
      </c>
      <c r="H845" s="156">
        <v>41.738999999999997</v>
      </c>
      <c r="L845" s="153"/>
      <c r="M845" s="157"/>
      <c r="T845" s="158"/>
      <c r="AT845" s="154" t="s">
        <v>167</v>
      </c>
      <c r="AU845" s="154" t="s">
        <v>82</v>
      </c>
      <c r="AV845" s="14" t="s">
        <v>165</v>
      </c>
      <c r="AW845" s="14" t="s">
        <v>28</v>
      </c>
      <c r="AX845" s="14" t="s">
        <v>80</v>
      </c>
      <c r="AY845" s="154" t="s">
        <v>158</v>
      </c>
    </row>
    <row r="846" spans="2:65" s="1" customFormat="1" ht="16.5" customHeight="1">
      <c r="B846" s="128"/>
      <c r="C846" s="129" t="s">
        <v>942</v>
      </c>
      <c r="D846" s="129" t="s">
        <v>160</v>
      </c>
      <c r="E846" s="130" t="s">
        <v>943</v>
      </c>
      <c r="F846" s="131" t="s">
        <v>944</v>
      </c>
      <c r="G846" s="132" t="s">
        <v>212</v>
      </c>
      <c r="H846" s="133">
        <v>150.67400000000001</v>
      </c>
      <c r="I846" s="184"/>
      <c r="J846" s="134">
        <f>ROUND(I846*H846,2)</f>
        <v>0</v>
      </c>
      <c r="K846" s="131" t="s">
        <v>164</v>
      </c>
      <c r="L846" s="29"/>
      <c r="M846" s="135" t="s">
        <v>1</v>
      </c>
      <c r="N846" s="136" t="s">
        <v>37</v>
      </c>
      <c r="O846" s="137">
        <v>0.14000000000000001</v>
      </c>
      <c r="P846" s="137">
        <f>O846*H846</f>
        <v>21.094360000000002</v>
      </c>
      <c r="Q846" s="137">
        <v>0</v>
      </c>
      <c r="R846" s="137">
        <f>Q846*H846</f>
        <v>0</v>
      </c>
      <c r="S846" s="137">
        <v>0</v>
      </c>
      <c r="T846" s="138">
        <f>S846*H846</f>
        <v>0</v>
      </c>
      <c r="AR846" s="139" t="s">
        <v>165</v>
      </c>
      <c r="AT846" s="139" t="s">
        <v>160</v>
      </c>
      <c r="AU846" s="139" t="s">
        <v>82</v>
      </c>
      <c r="AY846" s="17" t="s">
        <v>158</v>
      </c>
      <c r="BE846" s="140">
        <f>IF(N846="základní",J846,0)</f>
        <v>0</v>
      </c>
      <c r="BF846" s="140">
        <f>IF(N846="snížená",J846,0)</f>
        <v>0</v>
      </c>
      <c r="BG846" s="140">
        <f>IF(N846="zákl. přenesená",J846,0)</f>
        <v>0</v>
      </c>
      <c r="BH846" s="140">
        <f>IF(N846="sníž. přenesená",J846,0)</f>
        <v>0</v>
      </c>
      <c r="BI846" s="140">
        <f>IF(N846="nulová",J846,0)</f>
        <v>0</v>
      </c>
      <c r="BJ846" s="17" t="s">
        <v>80</v>
      </c>
      <c r="BK846" s="140">
        <f>ROUND(I846*H846,2)</f>
        <v>0</v>
      </c>
      <c r="BL846" s="17" t="s">
        <v>165</v>
      </c>
      <c r="BM846" s="139" t="s">
        <v>945</v>
      </c>
    </row>
    <row r="847" spans="2:65" s="12" customFormat="1" ht="22.5">
      <c r="B847" s="141"/>
      <c r="D847" s="142" t="s">
        <v>167</v>
      </c>
      <c r="E847" s="143" t="s">
        <v>1</v>
      </c>
      <c r="F847" s="144" t="s">
        <v>859</v>
      </c>
      <c r="H847" s="143" t="s">
        <v>1</v>
      </c>
      <c r="L847" s="141"/>
      <c r="M847" s="145"/>
      <c r="T847" s="146"/>
      <c r="AT847" s="143" t="s">
        <v>167</v>
      </c>
      <c r="AU847" s="143" t="s">
        <v>82</v>
      </c>
      <c r="AV847" s="12" t="s">
        <v>80</v>
      </c>
      <c r="AW847" s="12" t="s">
        <v>28</v>
      </c>
      <c r="AX847" s="12" t="s">
        <v>72</v>
      </c>
      <c r="AY847" s="143" t="s">
        <v>158</v>
      </c>
    </row>
    <row r="848" spans="2:65" s="13" customFormat="1">
      <c r="B848" s="147"/>
      <c r="D848" s="142" t="s">
        <v>167</v>
      </c>
      <c r="E848" s="148" t="s">
        <v>1</v>
      </c>
      <c r="F848" s="149" t="s">
        <v>860</v>
      </c>
      <c r="H848" s="150">
        <v>118.476</v>
      </c>
      <c r="L848" s="147"/>
      <c r="M848" s="151"/>
      <c r="T848" s="152"/>
      <c r="AT848" s="148" t="s">
        <v>167</v>
      </c>
      <c r="AU848" s="148" t="s">
        <v>82</v>
      </c>
      <c r="AV848" s="13" t="s">
        <v>82</v>
      </c>
      <c r="AW848" s="13" t="s">
        <v>28</v>
      </c>
      <c r="AX848" s="13" t="s">
        <v>72</v>
      </c>
      <c r="AY848" s="148" t="s">
        <v>158</v>
      </c>
    </row>
    <row r="849" spans="2:65" s="13" customFormat="1">
      <c r="B849" s="147"/>
      <c r="D849" s="142" t="s">
        <v>167</v>
      </c>
      <c r="E849" s="148" t="s">
        <v>1</v>
      </c>
      <c r="F849" s="149" t="s">
        <v>946</v>
      </c>
      <c r="H849" s="150">
        <v>-20.728000000000002</v>
      </c>
      <c r="L849" s="147"/>
      <c r="M849" s="151"/>
      <c r="T849" s="152"/>
      <c r="AT849" s="148" t="s">
        <v>167</v>
      </c>
      <c r="AU849" s="148" t="s">
        <v>82</v>
      </c>
      <c r="AV849" s="13" t="s">
        <v>82</v>
      </c>
      <c r="AW849" s="13" t="s">
        <v>28</v>
      </c>
      <c r="AX849" s="13" t="s">
        <v>72</v>
      </c>
      <c r="AY849" s="148" t="s">
        <v>158</v>
      </c>
    </row>
    <row r="850" spans="2:65" s="13" customFormat="1">
      <c r="B850" s="147"/>
      <c r="D850" s="142" t="s">
        <v>167</v>
      </c>
      <c r="E850" s="148" t="s">
        <v>1</v>
      </c>
      <c r="F850" s="149" t="s">
        <v>866</v>
      </c>
      <c r="H850" s="150">
        <v>-6.0620000000000003</v>
      </c>
      <c r="L850" s="147"/>
      <c r="M850" s="151"/>
      <c r="T850" s="152"/>
      <c r="AT850" s="148" t="s">
        <v>167</v>
      </c>
      <c r="AU850" s="148" t="s">
        <v>82</v>
      </c>
      <c r="AV850" s="13" t="s">
        <v>82</v>
      </c>
      <c r="AW850" s="13" t="s">
        <v>28</v>
      </c>
      <c r="AX850" s="13" t="s">
        <v>72</v>
      </c>
      <c r="AY850" s="148" t="s">
        <v>158</v>
      </c>
    </row>
    <row r="851" spans="2:65" s="13" customFormat="1">
      <c r="B851" s="147"/>
      <c r="D851" s="142" t="s">
        <v>167</v>
      </c>
      <c r="E851" s="148" t="s">
        <v>1</v>
      </c>
      <c r="F851" s="149" t="s">
        <v>861</v>
      </c>
      <c r="H851" s="150">
        <v>60.426000000000002</v>
      </c>
      <c r="L851" s="147"/>
      <c r="M851" s="151"/>
      <c r="T851" s="152"/>
      <c r="AT851" s="148" t="s">
        <v>167</v>
      </c>
      <c r="AU851" s="148" t="s">
        <v>82</v>
      </c>
      <c r="AV851" s="13" t="s">
        <v>82</v>
      </c>
      <c r="AW851" s="13" t="s">
        <v>28</v>
      </c>
      <c r="AX851" s="13" t="s">
        <v>72</v>
      </c>
      <c r="AY851" s="148" t="s">
        <v>158</v>
      </c>
    </row>
    <row r="852" spans="2:65" s="13" customFormat="1">
      <c r="B852" s="147"/>
      <c r="D852" s="142" t="s">
        <v>167</v>
      </c>
      <c r="E852" s="148" t="s">
        <v>1</v>
      </c>
      <c r="F852" s="149" t="s">
        <v>947</v>
      </c>
      <c r="H852" s="150">
        <v>-1.4379999999999999</v>
      </c>
      <c r="L852" s="147"/>
      <c r="M852" s="151"/>
      <c r="T852" s="152"/>
      <c r="AT852" s="148" t="s">
        <v>167</v>
      </c>
      <c r="AU852" s="148" t="s">
        <v>82</v>
      </c>
      <c r="AV852" s="13" t="s">
        <v>82</v>
      </c>
      <c r="AW852" s="13" t="s">
        <v>28</v>
      </c>
      <c r="AX852" s="13" t="s">
        <v>72</v>
      </c>
      <c r="AY852" s="148" t="s">
        <v>158</v>
      </c>
    </row>
    <row r="853" spans="2:65" s="14" customFormat="1">
      <c r="B853" s="153"/>
      <c r="D853" s="142" t="s">
        <v>167</v>
      </c>
      <c r="E853" s="154" t="s">
        <v>1</v>
      </c>
      <c r="F853" s="155" t="s">
        <v>200</v>
      </c>
      <c r="H853" s="156">
        <v>150.67400000000001</v>
      </c>
      <c r="L853" s="153"/>
      <c r="M853" s="157"/>
      <c r="T853" s="158"/>
      <c r="AT853" s="154" t="s">
        <v>167</v>
      </c>
      <c r="AU853" s="154" t="s">
        <v>82</v>
      </c>
      <c r="AV853" s="14" t="s">
        <v>165</v>
      </c>
      <c r="AW853" s="14" t="s">
        <v>28</v>
      </c>
      <c r="AX853" s="14" t="s">
        <v>80</v>
      </c>
      <c r="AY853" s="154" t="s">
        <v>158</v>
      </c>
    </row>
    <row r="854" spans="2:65" s="1" customFormat="1" ht="33" customHeight="1">
      <c r="B854" s="128"/>
      <c r="C854" s="129" t="s">
        <v>948</v>
      </c>
      <c r="D854" s="129" t="s">
        <v>160</v>
      </c>
      <c r="E854" s="130" t="s">
        <v>949</v>
      </c>
      <c r="F854" s="131" t="s">
        <v>950</v>
      </c>
      <c r="G854" s="132" t="s">
        <v>163</v>
      </c>
      <c r="H854" s="133">
        <v>1.534</v>
      </c>
      <c r="I854" s="184"/>
      <c r="J854" s="134">
        <f>ROUND(I854*H854,2)</f>
        <v>0</v>
      </c>
      <c r="K854" s="131" t="s">
        <v>164</v>
      </c>
      <c r="L854" s="29"/>
      <c r="M854" s="135" t="s">
        <v>1</v>
      </c>
      <c r="N854" s="136" t="s">
        <v>37</v>
      </c>
      <c r="O854" s="137">
        <v>3.2130000000000001</v>
      </c>
      <c r="P854" s="137">
        <f>O854*H854</f>
        <v>4.9287420000000006</v>
      </c>
      <c r="Q854" s="137">
        <v>2.5018699999999998</v>
      </c>
      <c r="R854" s="137">
        <f>Q854*H854</f>
        <v>3.8378685799999999</v>
      </c>
      <c r="S854" s="137">
        <v>0</v>
      </c>
      <c r="T854" s="138">
        <f>S854*H854</f>
        <v>0</v>
      </c>
      <c r="AR854" s="139" t="s">
        <v>165</v>
      </c>
      <c r="AT854" s="139" t="s">
        <v>160</v>
      </c>
      <c r="AU854" s="139" t="s">
        <v>82</v>
      </c>
      <c r="AY854" s="17" t="s">
        <v>158</v>
      </c>
      <c r="BE854" s="140">
        <f>IF(N854="základní",J854,0)</f>
        <v>0</v>
      </c>
      <c r="BF854" s="140">
        <f>IF(N854="snížená",J854,0)</f>
        <v>0</v>
      </c>
      <c r="BG854" s="140">
        <f>IF(N854="zákl. přenesená",J854,0)</f>
        <v>0</v>
      </c>
      <c r="BH854" s="140">
        <f>IF(N854="sníž. přenesená",J854,0)</f>
        <v>0</v>
      </c>
      <c r="BI854" s="140">
        <f>IF(N854="nulová",J854,0)</f>
        <v>0</v>
      </c>
      <c r="BJ854" s="17" t="s">
        <v>80</v>
      </c>
      <c r="BK854" s="140">
        <f>ROUND(I854*H854,2)</f>
        <v>0</v>
      </c>
      <c r="BL854" s="17" t="s">
        <v>165</v>
      </c>
      <c r="BM854" s="139" t="s">
        <v>951</v>
      </c>
    </row>
    <row r="855" spans="2:65" s="12" customFormat="1">
      <c r="B855" s="141"/>
      <c r="D855" s="142" t="s">
        <v>167</v>
      </c>
      <c r="E855" s="143" t="s">
        <v>1</v>
      </c>
      <c r="F855" s="144" t="s">
        <v>952</v>
      </c>
      <c r="H855" s="143" t="s">
        <v>1</v>
      </c>
      <c r="L855" s="141"/>
      <c r="M855" s="145"/>
      <c r="T855" s="146"/>
      <c r="AT855" s="143" t="s">
        <v>167</v>
      </c>
      <c r="AU855" s="143" t="s">
        <v>82</v>
      </c>
      <c r="AV855" s="12" t="s">
        <v>80</v>
      </c>
      <c r="AW855" s="12" t="s">
        <v>28</v>
      </c>
      <c r="AX855" s="12" t="s">
        <v>72</v>
      </c>
      <c r="AY855" s="143" t="s">
        <v>158</v>
      </c>
    </row>
    <row r="856" spans="2:65" s="13" customFormat="1">
      <c r="B856" s="147"/>
      <c r="D856" s="142" t="s">
        <v>167</v>
      </c>
      <c r="E856" s="148" t="s">
        <v>1</v>
      </c>
      <c r="F856" s="149" t="s">
        <v>953</v>
      </c>
      <c r="H856" s="150">
        <v>1.534</v>
      </c>
      <c r="L856" s="147"/>
      <c r="M856" s="151"/>
      <c r="T856" s="152"/>
      <c r="AT856" s="148" t="s">
        <v>167</v>
      </c>
      <c r="AU856" s="148" t="s">
        <v>82</v>
      </c>
      <c r="AV856" s="13" t="s">
        <v>82</v>
      </c>
      <c r="AW856" s="13" t="s">
        <v>28</v>
      </c>
      <c r="AX856" s="13" t="s">
        <v>80</v>
      </c>
      <c r="AY856" s="148" t="s">
        <v>158</v>
      </c>
    </row>
    <row r="857" spans="2:65" s="1" customFormat="1" ht="33" customHeight="1">
      <c r="B857" s="128"/>
      <c r="C857" s="129" t="s">
        <v>954</v>
      </c>
      <c r="D857" s="129" t="s">
        <v>160</v>
      </c>
      <c r="E857" s="130" t="s">
        <v>955</v>
      </c>
      <c r="F857" s="131" t="s">
        <v>956</v>
      </c>
      <c r="G857" s="132" t="s">
        <v>163</v>
      </c>
      <c r="H857" s="133">
        <v>24.402000000000001</v>
      </c>
      <c r="I857" s="184"/>
      <c r="J857" s="134">
        <f>ROUND(I857*H857,2)</f>
        <v>0</v>
      </c>
      <c r="K857" s="131" t="s">
        <v>164</v>
      </c>
      <c r="L857" s="29"/>
      <c r="M857" s="135" t="s">
        <v>1</v>
      </c>
      <c r="N857" s="136" t="s">
        <v>37</v>
      </c>
      <c r="O857" s="137">
        <v>2.58</v>
      </c>
      <c r="P857" s="137">
        <f>O857*H857</f>
        <v>62.957160000000002</v>
      </c>
      <c r="Q857" s="137">
        <v>2.3010199999999998</v>
      </c>
      <c r="R857" s="137">
        <f>Q857*H857</f>
        <v>56.149490039999996</v>
      </c>
      <c r="S857" s="137">
        <v>0</v>
      </c>
      <c r="T857" s="138">
        <f>S857*H857</f>
        <v>0</v>
      </c>
      <c r="AR857" s="139" t="s">
        <v>165</v>
      </c>
      <c r="AT857" s="139" t="s">
        <v>160</v>
      </c>
      <c r="AU857" s="139" t="s">
        <v>82</v>
      </c>
      <c r="AY857" s="17" t="s">
        <v>158</v>
      </c>
      <c r="BE857" s="140">
        <f>IF(N857="základní",J857,0)</f>
        <v>0</v>
      </c>
      <c r="BF857" s="140">
        <f>IF(N857="snížená",J857,0)</f>
        <v>0</v>
      </c>
      <c r="BG857" s="140">
        <f>IF(N857="zákl. přenesená",J857,0)</f>
        <v>0</v>
      </c>
      <c r="BH857" s="140">
        <f>IF(N857="sníž. přenesená",J857,0)</f>
        <v>0</v>
      </c>
      <c r="BI857" s="140">
        <f>IF(N857="nulová",J857,0)</f>
        <v>0</v>
      </c>
      <c r="BJ857" s="17" t="s">
        <v>80</v>
      </c>
      <c r="BK857" s="140">
        <f>ROUND(I857*H857,2)</f>
        <v>0</v>
      </c>
      <c r="BL857" s="17" t="s">
        <v>165</v>
      </c>
      <c r="BM857" s="139" t="s">
        <v>957</v>
      </c>
    </row>
    <row r="858" spans="2:65" s="12" customFormat="1">
      <c r="B858" s="141"/>
      <c r="D858" s="142" t="s">
        <v>167</v>
      </c>
      <c r="E858" s="143" t="s">
        <v>1</v>
      </c>
      <c r="F858" s="144" t="s">
        <v>958</v>
      </c>
      <c r="H858" s="143" t="s">
        <v>1</v>
      </c>
      <c r="L858" s="141"/>
      <c r="M858" s="145"/>
      <c r="T858" s="146"/>
      <c r="AT858" s="143" t="s">
        <v>167</v>
      </c>
      <c r="AU858" s="143" t="s">
        <v>82</v>
      </c>
      <c r="AV858" s="12" t="s">
        <v>80</v>
      </c>
      <c r="AW858" s="12" t="s">
        <v>28</v>
      </c>
      <c r="AX858" s="12" t="s">
        <v>72</v>
      </c>
      <c r="AY858" s="143" t="s">
        <v>158</v>
      </c>
    </row>
    <row r="859" spans="2:65" s="13" customFormat="1" ht="22.5">
      <c r="B859" s="147"/>
      <c r="D859" s="142" t="s">
        <v>167</v>
      </c>
      <c r="E859" s="148" t="s">
        <v>1</v>
      </c>
      <c r="F859" s="149" t="s">
        <v>959</v>
      </c>
      <c r="H859" s="150">
        <v>2.5649999999999999</v>
      </c>
      <c r="L859" s="147"/>
      <c r="M859" s="151"/>
      <c r="T859" s="152"/>
      <c r="AT859" s="148" t="s">
        <v>167</v>
      </c>
      <c r="AU859" s="148" t="s">
        <v>82</v>
      </c>
      <c r="AV859" s="13" t="s">
        <v>82</v>
      </c>
      <c r="AW859" s="13" t="s">
        <v>28</v>
      </c>
      <c r="AX859" s="13" t="s">
        <v>72</v>
      </c>
      <c r="AY859" s="148" t="s">
        <v>158</v>
      </c>
    </row>
    <row r="860" spans="2:65" s="12" customFormat="1">
      <c r="B860" s="141"/>
      <c r="D860" s="142" t="s">
        <v>167</v>
      </c>
      <c r="E860" s="143" t="s">
        <v>1</v>
      </c>
      <c r="F860" s="144" t="s">
        <v>960</v>
      </c>
      <c r="H860" s="143" t="s">
        <v>1</v>
      </c>
      <c r="L860" s="141"/>
      <c r="M860" s="145"/>
      <c r="T860" s="146"/>
      <c r="AT860" s="143" t="s">
        <v>167</v>
      </c>
      <c r="AU860" s="143" t="s">
        <v>82</v>
      </c>
      <c r="AV860" s="12" t="s">
        <v>80</v>
      </c>
      <c r="AW860" s="12" t="s">
        <v>28</v>
      </c>
      <c r="AX860" s="12" t="s">
        <v>72</v>
      </c>
      <c r="AY860" s="143" t="s">
        <v>158</v>
      </c>
    </row>
    <row r="861" spans="2:65" s="13" customFormat="1">
      <c r="B861" s="147"/>
      <c r="D861" s="142" t="s">
        <v>167</v>
      </c>
      <c r="E861" s="148" t="s">
        <v>1</v>
      </c>
      <c r="F861" s="149" t="s">
        <v>961</v>
      </c>
      <c r="H861" s="150">
        <v>0.2</v>
      </c>
      <c r="L861" s="147"/>
      <c r="M861" s="151"/>
      <c r="T861" s="152"/>
      <c r="AT861" s="148" t="s">
        <v>167</v>
      </c>
      <c r="AU861" s="148" t="s">
        <v>82</v>
      </c>
      <c r="AV861" s="13" t="s">
        <v>82</v>
      </c>
      <c r="AW861" s="13" t="s">
        <v>28</v>
      </c>
      <c r="AX861" s="13" t="s">
        <v>72</v>
      </c>
      <c r="AY861" s="148" t="s">
        <v>158</v>
      </c>
    </row>
    <row r="862" spans="2:65" s="15" customFormat="1">
      <c r="B862" s="168"/>
      <c r="D862" s="142" t="s">
        <v>167</v>
      </c>
      <c r="E862" s="169" t="s">
        <v>1</v>
      </c>
      <c r="F862" s="170" t="s">
        <v>331</v>
      </c>
      <c r="H862" s="171">
        <v>2.7650000000000001</v>
      </c>
      <c r="L862" s="168"/>
      <c r="M862" s="172"/>
      <c r="T862" s="173"/>
      <c r="AT862" s="169" t="s">
        <v>167</v>
      </c>
      <c r="AU862" s="169" t="s">
        <v>82</v>
      </c>
      <c r="AV862" s="15" t="s">
        <v>178</v>
      </c>
      <c r="AW862" s="15" t="s">
        <v>28</v>
      </c>
      <c r="AX862" s="15" t="s">
        <v>72</v>
      </c>
      <c r="AY862" s="169" t="s">
        <v>158</v>
      </c>
    </row>
    <row r="863" spans="2:65" s="12" customFormat="1">
      <c r="B863" s="141"/>
      <c r="D863" s="142" t="s">
        <v>167</v>
      </c>
      <c r="E863" s="143" t="s">
        <v>1</v>
      </c>
      <c r="F863" s="144" t="s">
        <v>962</v>
      </c>
      <c r="H863" s="143" t="s">
        <v>1</v>
      </c>
      <c r="L863" s="141"/>
      <c r="M863" s="145"/>
      <c r="T863" s="146"/>
      <c r="AT863" s="143" t="s">
        <v>167</v>
      </c>
      <c r="AU863" s="143" t="s">
        <v>82</v>
      </c>
      <c r="AV863" s="12" t="s">
        <v>80</v>
      </c>
      <c r="AW863" s="12" t="s">
        <v>28</v>
      </c>
      <c r="AX863" s="12" t="s">
        <v>72</v>
      </c>
      <c r="AY863" s="143" t="s">
        <v>158</v>
      </c>
    </row>
    <row r="864" spans="2:65" s="13" customFormat="1" ht="22.5">
      <c r="B864" s="147"/>
      <c r="D864" s="142" t="s">
        <v>167</v>
      </c>
      <c r="E864" s="148" t="s">
        <v>1</v>
      </c>
      <c r="F864" s="149" t="s">
        <v>963</v>
      </c>
      <c r="H864" s="150">
        <v>18.157</v>
      </c>
      <c r="L864" s="147"/>
      <c r="M864" s="151"/>
      <c r="T864" s="152"/>
      <c r="AT864" s="148" t="s">
        <v>167</v>
      </c>
      <c r="AU864" s="148" t="s">
        <v>82</v>
      </c>
      <c r="AV864" s="13" t="s">
        <v>82</v>
      </c>
      <c r="AW864" s="13" t="s">
        <v>28</v>
      </c>
      <c r="AX864" s="13" t="s">
        <v>72</v>
      </c>
      <c r="AY864" s="148" t="s">
        <v>158</v>
      </c>
    </row>
    <row r="865" spans="2:65" s="13" customFormat="1">
      <c r="B865" s="147"/>
      <c r="D865" s="142" t="s">
        <v>167</v>
      </c>
      <c r="E865" s="148" t="s">
        <v>1</v>
      </c>
      <c r="F865" s="149" t="s">
        <v>964</v>
      </c>
      <c r="H865" s="150">
        <v>3.48</v>
      </c>
      <c r="L865" s="147"/>
      <c r="M865" s="151"/>
      <c r="T865" s="152"/>
      <c r="AT865" s="148" t="s">
        <v>167</v>
      </c>
      <c r="AU865" s="148" t="s">
        <v>82</v>
      </c>
      <c r="AV865" s="13" t="s">
        <v>82</v>
      </c>
      <c r="AW865" s="13" t="s">
        <v>28</v>
      </c>
      <c r="AX865" s="13" t="s">
        <v>72</v>
      </c>
      <c r="AY865" s="148" t="s">
        <v>158</v>
      </c>
    </row>
    <row r="866" spans="2:65" s="14" customFormat="1">
      <c r="B866" s="153"/>
      <c r="D866" s="142" t="s">
        <v>167</v>
      </c>
      <c r="E866" s="154" t="s">
        <v>1</v>
      </c>
      <c r="F866" s="155" t="s">
        <v>200</v>
      </c>
      <c r="H866" s="156">
        <v>24.402000000000001</v>
      </c>
      <c r="L866" s="153"/>
      <c r="M866" s="157"/>
      <c r="T866" s="158"/>
      <c r="AT866" s="154" t="s">
        <v>167</v>
      </c>
      <c r="AU866" s="154" t="s">
        <v>82</v>
      </c>
      <c r="AV866" s="14" t="s">
        <v>165</v>
      </c>
      <c r="AW866" s="14" t="s">
        <v>28</v>
      </c>
      <c r="AX866" s="14" t="s">
        <v>80</v>
      </c>
      <c r="AY866" s="154" t="s">
        <v>158</v>
      </c>
    </row>
    <row r="867" spans="2:65" s="1" customFormat="1" ht="33" customHeight="1">
      <c r="B867" s="128"/>
      <c r="C867" s="129" t="s">
        <v>965</v>
      </c>
      <c r="D867" s="129" t="s">
        <v>160</v>
      </c>
      <c r="E867" s="130" t="s">
        <v>966</v>
      </c>
      <c r="F867" s="131" t="s">
        <v>967</v>
      </c>
      <c r="G867" s="132" t="s">
        <v>163</v>
      </c>
      <c r="H867" s="133">
        <v>0.72599999999999998</v>
      </c>
      <c r="I867" s="184"/>
      <c r="J867" s="134">
        <f>ROUND(I867*H867,2)</f>
        <v>0</v>
      </c>
      <c r="K867" s="131" t="s">
        <v>164</v>
      </c>
      <c r="L867" s="29"/>
      <c r="M867" s="135" t="s">
        <v>1</v>
      </c>
      <c r="N867" s="136" t="s">
        <v>37</v>
      </c>
      <c r="O867" s="137">
        <v>2.3170000000000002</v>
      </c>
      <c r="P867" s="137">
        <f>O867*H867</f>
        <v>1.682142</v>
      </c>
      <c r="Q867" s="137">
        <v>2.3010199999999998</v>
      </c>
      <c r="R867" s="137">
        <f>Q867*H867</f>
        <v>1.6705405199999999</v>
      </c>
      <c r="S867" s="137">
        <v>0</v>
      </c>
      <c r="T867" s="138">
        <f>S867*H867</f>
        <v>0</v>
      </c>
      <c r="AR867" s="139" t="s">
        <v>165</v>
      </c>
      <c r="AT867" s="139" t="s">
        <v>160</v>
      </c>
      <c r="AU867" s="139" t="s">
        <v>82</v>
      </c>
      <c r="AY867" s="17" t="s">
        <v>158</v>
      </c>
      <c r="BE867" s="140">
        <f>IF(N867="základní",J867,0)</f>
        <v>0</v>
      </c>
      <c r="BF867" s="140">
        <f>IF(N867="snížená",J867,0)</f>
        <v>0</v>
      </c>
      <c r="BG867" s="140">
        <f>IF(N867="zákl. přenesená",J867,0)</f>
        <v>0</v>
      </c>
      <c r="BH867" s="140">
        <f>IF(N867="sníž. přenesená",J867,0)</f>
        <v>0</v>
      </c>
      <c r="BI867" s="140">
        <f>IF(N867="nulová",J867,0)</f>
        <v>0</v>
      </c>
      <c r="BJ867" s="17" t="s">
        <v>80</v>
      </c>
      <c r="BK867" s="140">
        <f>ROUND(I867*H867,2)</f>
        <v>0</v>
      </c>
      <c r="BL867" s="17" t="s">
        <v>165</v>
      </c>
      <c r="BM867" s="139" t="s">
        <v>968</v>
      </c>
    </row>
    <row r="868" spans="2:65" s="12" customFormat="1">
      <c r="B868" s="141"/>
      <c r="D868" s="142" t="s">
        <v>167</v>
      </c>
      <c r="E868" s="143" t="s">
        <v>1</v>
      </c>
      <c r="F868" s="144" t="s">
        <v>969</v>
      </c>
      <c r="H868" s="143" t="s">
        <v>1</v>
      </c>
      <c r="L868" s="141"/>
      <c r="M868" s="145"/>
      <c r="T868" s="146"/>
      <c r="AT868" s="143" t="s">
        <v>167</v>
      </c>
      <c r="AU868" s="143" t="s">
        <v>82</v>
      </c>
      <c r="AV868" s="12" t="s">
        <v>80</v>
      </c>
      <c r="AW868" s="12" t="s">
        <v>28</v>
      </c>
      <c r="AX868" s="12" t="s">
        <v>72</v>
      </c>
      <c r="AY868" s="143" t="s">
        <v>158</v>
      </c>
    </row>
    <row r="869" spans="2:65" s="13" customFormat="1">
      <c r="B869" s="147"/>
      <c r="D869" s="142" t="s">
        <v>167</v>
      </c>
      <c r="E869" s="148" t="s">
        <v>1</v>
      </c>
      <c r="F869" s="149" t="s">
        <v>970</v>
      </c>
      <c r="H869" s="150">
        <v>0.72599999999999998</v>
      </c>
      <c r="L869" s="147"/>
      <c r="M869" s="151"/>
      <c r="T869" s="152"/>
      <c r="AT869" s="148" t="s">
        <v>167</v>
      </c>
      <c r="AU869" s="148" t="s">
        <v>82</v>
      </c>
      <c r="AV869" s="13" t="s">
        <v>82</v>
      </c>
      <c r="AW869" s="13" t="s">
        <v>28</v>
      </c>
      <c r="AX869" s="13" t="s">
        <v>80</v>
      </c>
      <c r="AY869" s="148" t="s">
        <v>158</v>
      </c>
    </row>
    <row r="870" spans="2:65" s="1" customFormat="1" ht="33" customHeight="1">
      <c r="B870" s="128"/>
      <c r="C870" s="129" t="s">
        <v>971</v>
      </c>
      <c r="D870" s="129" t="s">
        <v>160</v>
      </c>
      <c r="E870" s="130" t="s">
        <v>972</v>
      </c>
      <c r="F870" s="131" t="s">
        <v>973</v>
      </c>
      <c r="G870" s="132" t="s">
        <v>163</v>
      </c>
      <c r="H870" s="133">
        <v>1.534</v>
      </c>
      <c r="I870" s="184"/>
      <c r="J870" s="134">
        <f>ROUND(I870*H870,2)</f>
        <v>0</v>
      </c>
      <c r="K870" s="131" t="s">
        <v>164</v>
      </c>
      <c r="L870" s="29"/>
      <c r="M870" s="135" t="s">
        <v>1</v>
      </c>
      <c r="N870" s="136" t="s">
        <v>37</v>
      </c>
      <c r="O870" s="137">
        <v>0.82</v>
      </c>
      <c r="P870" s="137">
        <f>O870*H870</f>
        <v>1.2578799999999999</v>
      </c>
      <c r="Q870" s="137">
        <v>0</v>
      </c>
      <c r="R870" s="137">
        <f>Q870*H870</f>
        <v>0</v>
      </c>
      <c r="S870" s="137">
        <v>0</v>
      </c>
      <c r="T870" s="138">
        <f>S870*H870</f>
        <v>0</v>
      </c>
      <c r="AR870" s="139" t="s">
        <v>165</v>
      </c>
      <c r="AT870" s="139" t="s">
        <v>160</v>
      </c>
      <c r="AU870" s="139" t="s">
        <v>82</v>
      </c>
      <c r="AY870" s="17" t="s">
        <v>158</v>
      </c>
      <c r="BE870" s="140">
        <f>IF(N870="základní",J870,0)</f>
        <v>0</v>
      </c>
      <c r="BF870" s="140">
        <f>IF(N870="snížená",J870,0)</f>
        <v>0</v>
      </c>
      <c r="BG870" s="140">
        <f>IF(N870="zákl. přenesená",J870,0)</f>
        <v>0</v>
      </c>
      <c r="BH870" s="140">
        <f>IF(N870="sníž. přenesená",J870,0)</f>
        <v>0</v>
      </c>
      <c r="BI870" s="140">
        <f>IF(N870="nulová",J870,0)</f>
        <v>0</v>
      </c>
      <c r="BJ870" s="17" t="s">
        <v>80</v>
      </c>
      <c r="BK870" s="140">
        <f>ROUND(I870*H870,2)</f>
        <v>0</v>
      </c>
      <c r="BL870" s="17" t="s">
        <v>165</v>
      </c>
      <c r="BM870" s="139" t="s">
        <v>974</v>
      </c>
    </row>
    <row r="871" spans="2:65" s="12" customFormat="1">
      <c r="B871" s="141"/>
      <c r="D871" s="142" t="s">
        <v>167</v>
      </c>
      <c r="E871" s="143" t="s">
        <v>1</v>
      </c>
      <c r="F871" s="144" t="s">
        <v>952</v>
      </c>
      <c r="H871" s="143" t="s">
        <v>1</v>
      </c>
      <c r="L871" s="141"/>
      <c r="M871" s="145"/>
      <c r="T871" s="146"/>
      <c r="AT871" s="143" t="s">
        <v>167</v>
      </c>
      <c r="AU871" s="143" t="s">
        <v>82</v>
      </c>
      <c r="AV871" s="12" t="s">
        <v>80</v>
      </c>
      <c r="AW871" s="12" t="s">
        <v>28</v>
      </c>
      <c r="AX871" s="12" t="s">
        <v>72</v>
      </c>
      <c r="AY871" s="143" t="s">
        <v>158</v>
      </c>
    </row>
    <row r="872" spans="2:65" s="13" customFormat="1">
      <c r="B872" s="147"/>
      <c r="D872" s="142" t="s">
        <v>167</v>
      </c>
      <c r="E872" s="148" t="s">
        <v>1</v>
      </c>
      <c r="F872" s="149" t="s">
        <v>953</v>
      </c>
      <c r="H872" s="150">
        <v>1.534</v>
      </c>
      <c r="L872" s="147"/>
      <c r="M872" s="151"/>
      <c r="T872" s="152"/>
      <c r="AT872" s="148" t="s">
        <v>167</v>
      </c>
      <c r="AU872" s="148" t="s">
        <v>82</v>
      </c>
      <c r="AV872" s="13" t="s">
        <v>82</v>
      </c>
      <c r="AW872" s="13" t="s">
        <v>28</v>
      </c>
      <c r="AX872" s="13" t="s">
        <v>80</v>
      </c>
      <c r="AY872" s="148" t="s">
        <v>158</v>
      </c>
    </row>
    <row r="873" spans="2:65" s="1" customFormat="1" ht="33" customHeight="1">
      <c r="B873" s="128"/>
      <c r="C873" s="129" t="s">
        <v>975</v>
      </c>
      <c r="D873" s="129" t="s">
        <v>160</v>
      </c>
      <c r="E873" s="130" t="s">
        <v>976</v>
      </c>
      <c r="F873" s="131" t="s">
        <v>977</v>
      </c>
      <c r="G873" s="132" t="s">
        <v>163</v>
      </c>
      <c r="H873" s="133">
        <v>26.966999999999999</v>
      </c>
      <c r="I873" s="184"/>
      <c r="J873" s="134">
        <f>ROUND(I873*H873,2)</f>
        <v>0</v>
      </c>
      <c r="K873" s="131" t="s">
        <v>164</v>
      </c>
      <c r="L873" s="29"/>
      <c r="M873" s="135" t="s">
        <v>1</v>
      </c>
      <c r="N873" s="136" t="s">
        <v>37</v>
      </c>
      <c r="O873" s="137">
        <v>0.41</v>
      </c>
      <c r="P873" s="137">
        <f>O873*H873</f>
        <v>11.056469999999999</v>
      </c>
      <c r="Q873" s="137">
        <v>0</v>
      </c>
      <c r="R873" s="137">
        <f>Q873*H873</f>
        <v>0</v>
      </c>
      <c r="S873" s="137">
        <v>0</v>
      </c>
      <c r="T873" s="138">
        <f>S873*H873</f>
        <v>0</v>
      </c>
      <c r="AR873" s="139" t="s">
        <v>165</v>
      </c>
      <c r="AT873" s="139" t="s">
        <v>160</v>
      </c>
      <c r="AU873" s="139" t="s">
        <v>82</v>
      </c>
      <c r="AY873" s="17" t="s">
        <v>158</v>
      </c>
      <c r="BE873" s="140">
        <f>IF(N873="základní",J873,0)</f>
        <v>0</v>
      </c>
      <c r="BF873" s="140">
        <f>IF(N873="snížená",J873,0)</f>
        <v>0</v>
      </c>
      <c r="BG873" s="140">
        <f>IF(N873="zákl. přenesená",J873,0)</f>
        <v>0</v>
      </c>
      <c r="BH873" s="140">
        <f>IF(N873="sníž. přenesená",J873,0)</f>
        <v>0</v>
      </c>
      <c r="BI873" s="140">
        <f>IF(N873="nulová",J873,0)</f>
        <v>0</v>
      </c>
      <c r="BJ873" s="17" t="s">
        <v>80</v>
      </c>
      <c r="BK873" s="140">
        <f>ROUND(I873*H873,2)</f>
        <v>0</v>
      </c>
      <c r="BL873" s="17" t="s">
        <v>165</v>
      </c>
      <c r="BM873" s="139" t="s">
        <v>978</v>
      </c>
    </row>
    <row r="874" spans="2:65" s="12" customFormat="1">
      <c r="B874" s="141"/>
      <c r="D874" s="142" t="s">
        <v>167</v>
      </c>
      <c r="E874" s="143" t="s">
        <v>1</v>
      </c>
      <c r="F874" s="144" t="s">
        <v>958</v>
      </c>
      <c r="H874" s="143" t="s">
        <v>1</v>
      </c>
      <c r="L874" s="141"/>
      <c r="M874" s="145"/>
      <c r="T874" s="146"/>
      <c r="AT874" s="143" t="s">
        <v>167</v>
      </c>
      <c r="AU874" s="143" t="s">
        <v>82</v>
      </c>
      <c r="AV874" s="12" t="s">
        <v>80</v>
      </c>
      <c r="AW874" s="12" t="s">
        <v>28</v>
      </c>
      <c r="AX874" s="12" t="s">
        <v>72</v>
      </c>
      <c r="AY874" s="143" t="s">
        <v>158</v>
      </c>
    </row>
    <row r="875" spans="2:65" s="13" customFormat="1" ht="22.5">
      <c r="B875" s="147"/>
      <c r="D875" s="142" t="s">
        <v>167</v>
      </c>
      <c r="E875" s="148" t="s">
        <v>1</v>
      </c>
      <c r="F875" s="149" t="s">
        <v>959</v>
      </c>
      <c r="H875" s="150">
        <v>2.5649999999999999</v>
      </c>
      <c r="L875" s="147"/>
      <c r="M875" s="151"/>
      <c r="T875" s="152"/>
      <c r="AT875" s="148" t="s">
        <v>167</v>
      </c>
      <c r="AU875" s="148" t="s">
        <v>82</v>
      </c>
      <c r="AV875" s="13" t="s">
        <v>82</v>
      </c>
      <c r="AW875" s="13" t="s">
        <v>28</v>
      </c>
      <c r="AX875" s="13" t="s">
        <v>72</v>
      </c>
      <c r="AY875" s="148" t="s">
        <v>158</v>
      </c>
    </row>
    <row r="876" spans="2:65" s="12" customFormat="1">
      <c r="B876" s="141"/>
      <c r="D876" s="142" t="s">
        <v>167</v>
      </c>
      <c r="E876" s="143" t="s">
        <v>1</v>
      </c>
      <c r="F876" s="144" t="s">
        <v>960</v>
      </c>
      <c r="H876" s="143" t="s">
        <v>1</v>
      </c>
      <c r="L876" s="141"/>
      <c r="M876" s="145"/>
      <c r="T876" s="146"/>
      <c r="AT876" s="143" t="s">
        <v>167</v>
      </c>
      <c r="AU876" s="143" t="s">
        <v>82</v>
      </c>
      <c r="AV876" s="12" t="s">
        <v>80</v>
      </c>
      <c r="AW876" s="12" t="s">
        <v>28</v>
      </c>
      <c r="AX876" s="12" t="s">
        <v>72</v>
      </c>
      <c r="AY876" s="143" t="s">
        <v>158</v>
      </c>
    </row>
    <row r="877" spans="2:65" s="13" customFormat="1">
      <c r="B877" s="147"/>
      <c r="D877" s="142" t="s">
        <v>167</v>
      </c>
      <c r="E877" s="148" t="s">
        <v>1</v>
      </c>
      <c r="F877" s="149" t="s">
        <v>961</v>
      </c>
      <c r="H877" s="150">
        <v>0.2</v>
      </c>
      <c r="L877" s="147"/>
      <c r="M877" s="151"/>
      <c r="T877" s="152"/>
      <c r="AT877" s="148" t="s">
        <v>167</v>
      </c>
      <c r="AU877" s="148" t="s">
        <v>82</v>
      </c>
      <c r="AV877" s="13" t="s">
        <v>82</v>
      </c>
      <c r="AW877" s="13" t="s">
        <v>28</v>
      </c>
      <c r="AX877" s="13" t="s">
        <v>72</v>
      </c>
      <c r="AY877" s="148" t="s">
        <v>158</v>
      </c>
    </row>
    <row r="878" spans="2:65" s="15" customFormat="1">
      <c r="B878" s="168"/>
      <c r="D878" s="142" t="s">
        <v>167</v>
      </c>
      <c r="E878" s="169" t="s">
        <v>1</v>
      </c>
      <c r="F878" s="170" t="s">
        <v>331</v>
      </c>
      <c r="H878" s="171">
        <v>2.7650000000000001</v>
      </c>
      <c r="L878" s="168"/>
      <c r="M878" s="172"/>
      <c r="T878" s="173"/>
      <c r="AT878" s="169" t="s">
        <v>167</v>
      </c>
      <c r="AU878" s="169" t="s">
        <v>82</v>
      </c>
      <c r="AV878" s="15" t="s">
        <v>178</v>
      </c>
      <c r="AW878" s="15" t="s">
        <v>28</v>
      </c>
      <c r="AX878" s="15" t="s">
        <v>72</v>
      </c>
      <c r="AY878" s="169" t="s">
        <v>158</v>
      </c>
    </row>
    <row r="879" spans="2:65" s="12" customFormat="1">
      <c r="B879" s="141"/>
      <c r="D879" s="142" t="s">
        <v>167</v>
      </c>
      <c r="E879" s="143" t="s">
        <v>1</v>
      </c>
      <c r="F879" s="144" t="s">
        <v>958</v>
      </c>
      <c r="H879" s="143" t="s">
        <v>1</v>
      </c>
      <c r="L879" s="141"/>
      <c r="M879" s="145"/>
      <c r="T879" s="146"/>
      <c r="AT879" s="143" t="s">
        <v>167</v>
      </c>
      <c r="AU879" s="143" t="s">
        <v>82</v>
      </c>
      <c r="AV879" s="12" t="s">
        <v>80</v>
      </c>
      <c r="AW879" s="12" t="s">
        <v>28</v>
      </c>
      <c r="AX879" s="12" t="s">
        <v>72</v>
      </c>
      <c r="AY879" s="143" t="s">
        <v>158</v>
      </c>
    </row>
    <row r="880" spans="2:65" s="13" customFormat="1" ht="22.5">
      <c r="B880" s="147"/>
      <c r="D880" s="142" t="s">
        <v>167</v>
      </c>
      <c r="E880" s="148" t="s">
        <v>1</v>
      </c>
      <c r="F880" s="149" t="s">
        <v>959</v>
      </c>
      <c r="H880" s="150">
        <v>2.5649999999999999</v>
      </c>
      <c r="L880" s="147"/>
      <c r="M880" s="151"/>
      <c r="T880" s="152"/>
      <c r="AT880" s="148" t="s">
        <v>167</v>
      </c>
      <c r="AU880" s="148" t="s">
        <v>82</v>
      </c>
      <c r="AV880" s="13" t="s">
        <v>82</v>
      </c>
      <c r="AW880" s="13" t="s">
        <v>28</v>
      </c>
      <c r="AX880" s="13" t="s">
        <v>72</v>
      </c>
      <c r="AY880" s="148" t="s">
        <v>158</v>
      </c>
    </row>
    <row r="881" spans="2:65" s="12" customFormat="1">
      <c r="B881" s="141"/>
      <c r="D881" s="142" t="s">
        <v>167</v>
      </c>
      <c r="E881" s="143" t="s">
        <v>1</v>
      </c>
      <c r="F881" s="144" t="s">
        <v>962</v>
      </c>
      <c r="H881" s="143" t="s">
        <v>1</v>
      </c>
      <c r="L881" s="141"/>
      <c r="M881" s="145"/>
      <c r="T881" s="146"/>
      <c r="AT881" s="143" t="s">
        <v>167</v>
      </c>
      <c r="AU881" s="143" t="s">
        <v>82</v>
      </c>
      <c r="AV881" s="12" t="s">
        <v>80</v>
      </c>
      <c r="AW881" s="12" t="s">
        <v>28</v>
      </c>
      <c r="AX881" s="12" t="s">
        <v>72</v>
      </c>
      <c r="AY881" s="143" t="s">
        <v>158</v>
      </c>
    </row>
    <row r="882" spans="2:65" s="13" customFormat="1" ht="22.5">
      <c r="B882" s="147"/>
      <c r="D882" s="142" t="s">
        <v>167</v>
      </c>
      <c r="E882" s="148" t="s">
        <v>1</v>
      </c>
      <c r="F882" s="149" t="s">
        <v>963</v>
      </c>
      <c r="H882" s="150">
        <v>18.157</v>
      </c>
      <c r="L882" s="147"/>
      <c r="M882" s="151"/>
      <c r="T882" s="152"/>
      <c r="AT882" s="148" t="s">
        <v>167</v>
      </c>
      <c r="AU882" s="148" t="s">
        <v>82</v>
      </c>
      <c r="AV882" s="13" t="s">
        <v>82</v>
      </c>
      <c r="AW882" s="13" t="s">
        <v>28</v>
      </c>
      <c r="AX882" s="13" t="s">
        <v>72</v>
      </c>
      <c r="AY882" s="148" t="s">
        <v>158</v>
      </c>
    </row>
    <row r="883" spans="2:65" s="13" customFormat="1">
      <c r="B883" s="147"/>
      <c r="D883" s="142" t="s">
        <v>167</v>
      </c>
      <c r="E883" s="148" t="s">
        <v>1</v>
      </c>
      <c r="F883" s="149" t="s">
        <v>964</v>
      </c>
      <c r="H883" s="150">
        <v>3.48</v>
      </c>
      <c r="L883" s="147"/>
      <c r="M883" s="151"/>
      <c r="T883" s="152"/>
      <c r="AT883" s="148" t="s">
        <v>167</v>
      </c>
      <c r="AU883" s="148" t="s">
        <v>82</v>
      </c>
      <c r="AV883" s="13" t="s">
        <v>82</v>
      </c>
      <c r="AW883" s="13" t="s">
        <v>28</v>
      </c>
      <c r="AX883" s="13" t="s">
        <v>72</v>
      </c>
      <c r="AY883" s="148" t="s">
        <v>158</v>
      </c>
    </row>
    <row r="884" spans="2:65" s="15" customFormat="1">
      <c r="B884" s="168"/>
      <c r="D884" s="142" t="s">
        <v>167</v>
      </c>
      <c r="E884" s="169" t="s">
        <v>1</v>
      </c>
      <c r="F884" s="170" t="s">
        <v>331</v>
      </c>
      <c r="H884" s="171">
        <v>24.202000000000002</v>
      </c>
      <c r="L884" s="168"/>
      <c r="M884" s="172"/>
      <c r="T884" s="173"/>
      <c r="AT884" s="169" t="s">
        <v>167</v>
      </c>
      <c r="AU884" s="169" t="s">
        <v>82</v>
      </c>
      <c r="AV884" s="15" t="s">
        <v>178</v>
      </c>
      <c r="AW884" s="15" t="s">
        <v>28</v>
      </c>
      <c r="AX884" s="15" t="s">
        <v>72</v>
      </c>
      <c r="AY884" s="169" t="s">
        <v>158</v>
      </c>
    </row>
    <row r="885" spans="2:65" s="14" customFormat="1">
      <c r="B885" s="153"/>
      <c r="D885" s="142" t="s">
        <v>167</v>
      </c>
      <c r="E885" s="154" t="s">
        <v>1</v>
      </c>
      <c r="F885" s="155" t="s">
        <v>200</v>
      </c>
      <c r="H885" s="156">
        <v>26.966999999999999</v>
      </c>
      <c r="L885" s="153"/>
      <c r="M885" s="157"/>
      <c r="T885" s="158"/>
      <c r="AT885" s="154" t="s">
        <v>167</v>
      </c>
      <c r="AU885" s="154" t="s">
        <v>82</v>
      </c>
      <c r="AV885" s="14" t="s">
        <v>165</v>
      </c>
      <c r="AW885" s="14" t="s">
        <v>28</v>
      </c>
      <c r="AX885" s="14" t="s">
        <v>80</v>
      </c>
      <c r="AY885" s="154" t="s">
        <v>158</v>
      </c>
    </row>
    <row r="886" spans="2:65" s="1" customFormat="1" ht="16.5" customHeight="1">
      <c r="B886" s="128"/>
      <c r="C886" s="129" t="s">
        <v>979</v>
      </c>
      <c r="D886" s="129" t="s">
        <v>160</v>
      </c>
      <c r="E886" s="130" t="s">
        <v>980</v>
      </c>
      <c r="F886" s="131" t="s">
        <v>981</v>
      </c>
      <c r="G886" s="132" t="s">
        <v>212</v>
      </c>
      <c r="H886" s="133">
        <v>7.64</v>
      </c>
      <c r="I886" s="184"/>
      <c r="J886" s="134">
        <f>ROUND(I886*H886,2)</f>
        <v>0</v>
      </c>
      <c r="K886" s="131" t="s">
        <v>164</v>
      </c>
      <c r="L886" s="29"/>
      <c r="M886" s="135" t="s">
        <v>1</v>
      </c>
      <c r="N886" s="136" t="s">
        <v>37</v>
      </c>
      <c r="O886" s="137">
        <v>0.39600000000000002</v>
      </c>
      <c r="P886" s="137">
        <f>O886*H886</f>
        <v>3.0254400000000001</v>
      </c>
      <c r="Q886" s="137">
        <v>1.3520000000000001E-2</v>
      </c>
      <c r="R886" s="137">
        <f>Q886*H886</f>
        <v>0.1032928</v>
      </c>
      <c r="S886" s="137">
        <v>0</v>
      </c>
      <c r="T886" s="138">
        <f>S886*H886</f>
        <v>0</v>
      </c>
      <c r="AR886" s="139" t="s">
        <v>165</v>
      </c>
      <c r="AT886" s="139" t="s">
        <v>160</v>
      </c>
      <c r="AU886" s="139" t="s">
        <v>82</v>
      </c>
      <c r="AY886" s="17" t="s">
        <v>158</v>
      </c>
      <c r="BE886" s="140">
        <f>IF(N886="základní",J886,0)</f>
        <v>0</v>
      </c>
      <c r="BF886" s="140">
        <f>IF(N886="snížená",J886,0)</f>
        <v>0</v>
      </c>
      <c r="BG886" s="140">
        <f>IF(N886="zákl. přenesená",J886,0)</f>
        <v>0</v>
      </c>
      <c r="BH886" s="140">
        <f>IF(N886="sníž. přenesená",J886,0)</f>
        <v>0</v>
      </c>
      <c r="BI886" s="140">
        <f>IF(N886="nulová",J886,0)</f>
        <v>0</v>
      </c>
      <c r="BJ886" s="17" t="s">
        <v>80</v>
      </c>
      <c r="BK886" s="140">
        <f>ROUND(I886*H886,2)</f>
        <v>0</v>
      </c>
      <c r="BL886" s="17" t="s">
        <v>165</v>
      </c>
      <c r="BM886" s="139" t="s">
        <v>982</v>
      </c>
    </row>
    <row r="887" spans="2:65" s="12" customFormat="1">
      <c r="B887" s="141"/>
      <c r="D887" s="142" t="s">
        <v>167</v>
      </c>
      <c r="E887" s="143" t="s">
        <v>1</v>
      </c>
      <c r="F887" s="144" t="s">
        <v>969</v>
      </c>
      <c r="H887" s="143" t="s">
        <v>1</v>
      </c>
      <c r="L887" s="141"/>
      <c r="M887" s="145"/>
      <c r="T887" s="146"/>
      <c r="AT887" s="143" t="s">
        <v>167</v>
      </c>
      <c r="AU887" s="143" t="s">
        <v>82</v>
      </c>
      <c r="AV887" s="12" t="s">
        <v>80</v>
      </c>
      <c r="AW887" s="12" t="s">
        <v>28</v>
      </c>
      <c r="AX887" s="12" t="s">
        <v>72</v>
      </c>
      <c r="AY887" s="143" t="s">
        <v>158</v>
      </c>
    </row>
    <row r="888" spans="2:65" s="13" customFormat="1">
      <c r="B888" s="147"/>
      <c r="D888" s="142" t="s">
        <v>167</v>
      </c>
      <c r="E888" s="148" t="s">
        <v>1</v>
      </c>
      <c r="F888" s="149" t="s">
        <v>983</v>
      </c>
      <c r="H888" s="150">
        <v>2.64</v>
      </c>
      <c r="L888" s="147"/>
      <c r="M888" s="151"/>
      <c r="T888" s="152"/>
      <c r="AT888" s="148" t="s">
        <v>167</v>
      </c>
      <c r="AU888" s="148" t="s">
        <v>82</v>
      </c>
      <c r="AV888" s="13" t="s">
        <v>82</v>
      </c>
      <c r="AW888" s="13" t="s">
        <v>28</v>
      </c>
      <c r="AX888" s="13" t="s">
        <v>72</v>
      </c>
      <c r="AY888" s="148" t="s">
        <v>158</v>
      </c>
    </row>
    <row r="889" spans="2:65" s="13" customFormat="1">
      <c r="B889" s="147"/>
      <c r="D889" s="142" t="s">
        <v>167</v>
      </c>
      <c r="E889" s="148" t="s">
        <v>1</v>
      </c>
      <c r="F889" s="149" t="s">
        <v>984</v>
      </c>
      <c r="H889" s="150">
        <v>5</v>
      </c>
      <c r="L889" s="147"/>
      <c r="M889" s="151"/>
      <c r="T889" s="152"/>
      <c r="AT889" s="148" t="s">
        <v>167</v>
      </c>
      <c r="AU889" s="148" t="s">
        <v>82</v>
      </c>
      <c r="AV889" s="13" t="s">
        <v>82</v>
      </c>
      <c r="AW889" s="13" t="s">
        <v>28</v>
      </c>
      <c r="AX889" s="13" t="s">
        <v>72</v>
      </c>
      <c r="AY889" s="148" t="s">
        <v>158</v>
      </c>
    </row>
    <row r="890" spans="2:65" s="14" customFormat="1">
      <c r="B890" s="153"/>
      <c r="D890" s="142" t="s">
        <v>167</v>
      </c>
      <c r="E890" s="154" t="s">
        <v>1</v>
      </c>
      <c r="F890" s="155" t="s">
        <v>200</v>
      </c>
      <c r="H890" s="156">
        <v>7.64</v>
      </c>
      <c r="L890" s="153"/>
      <c r="M890" s="157"/>
      <c r="T890" s="158"/>
      <c r="AT890" s="154" t="s">
        <v>167</v>
      </c>
      <c r="AU890" s="154" t="s">
        <v>82</v>
      </c>
      <c r="AV890" s="14" t="s">
        <v>165</v>
      </c>
      <c r="AW890" s="14" t="s">
        <v>28</v>
      </c>
      <c r="AX890" s="14" t="s">
        <v>80</v>
      </c>
      <c r="AY890" s="154" t="s">
        <v>158</v>
      </c>
    </row>
    <row r="891" spans="2:65" s="1" customFormat="1" ht="16.5" customHeight="1">
      <c r="B891" s="128"/>
      <c r="C891" s="129" t="s">
        <v>985</v>
      </c>
      <c r="D891" s="129" t="s">
        <v>160</v>
      </c>
      <c r="E891" s="130" t="s">
        <v>986</v>
      </c>
      <c r="F891" s="131" t="s">
        <v>987</v>
      </c>
      <c r="G891" s="132" t="s">
        <v>212</v>
      </c>
      <c r="H891" s="133">
        <v>7.64</v>
      </c>
      <c r="I891" s="184"/>
      <c r="J891" s="134">
        <f>ROUND(I891*H891,2)</f>
        <v>0</v>
      </c>
      <c r="K891" s="131" t="s">
        <v>164</v>
      </c>
      <c r="L891" s="29"/>
      <c r="M891" s="135" t="s">
        <v>1</v>
      </c>
      <c r="N891" s="136" t="s">
        <v>37</v>
      </c>
      <c r="O891" s="137">
        <v>0.24</v>
      </c>
      <c r="P891" s="137">
        <f>O891*H891</f>
        <v>1.8335999999999999</v>
      </c>
      <c r="Q891" s="137">
        <v>0</v>
      </c>
      <c r="R891" s="137">
        <f>Q891*H891</f>
        <v>0</v>
      </c>
      <c r="S891" s="137">
        <v>0</v>
      </c>
      <c r="T891" s="138">
        <f>S891*H891</f>
        <v>0</v>
      </c>
      <c r="AR891" s="139" t="s">
        <v>165</v>
      </c>
      <c r="AT891" s="139" t="s">
        <v>160</v>
      </c>
      <c r="AU891" s="139" t="s">
        <v>82</v>
      </c>
      <c r="AY891" s="17" t="s">
        <v>158</v>
      </c>
      <c r="BE891" s="140">
        <f>IF(N891="základní",J891,0)</f>
        <v>0</v>
      </c>
      <c r="BF891" s="140">
        <f>IF(N891="snížená",J891,0)</f>
        <v>0</v>
      </c>
      <c r="BG891" s="140">
        <f>IF(N891="zákl. přenesená",J891,0)</f>
        <v>0</v>
      </c>
      <c r="BH891" s="140">
        <f>IF(N891="sníž. přenesená",J891,0)</f>
        <v>0</v>
      </c>
      <c r="BI891" s="140">
        <f>IF(N891="nulová",J891,0)</f>
        <v>0</v>
      </c>
      <c r="BJ891" s="17" t="s">
        <v>80</v>
      </c>
      <c r="BK891" s="140">
        <f>ROUND(I891*H891,2)</f>
        <v>0</v>
      </c>
      <c r="BL891" s="17" t="s">
        <v>165</v>
      </c>
      <c r="BM891" s="139" t="s">
        <v>988</v>
      </c>
    </row>
    <row r="892" spans="2:65" s="1" customFormat="1" ht="16.5" customHeight="1">
      <c r="B892" s="128"/>
      <c r="C892" s="129" t="s">
        <v>989</v>
      </c>
      <c r="D892" s="129" t="s">
        <v>160</v>
      </c>
      <c r="E892" s="130" t="s">
        <v>990</v>
      </c>
      <c r="F892" s="131" t="s">
        <v>991</v>
      </c>
      <c r="G892" s="132" t="s">
        <v>188</v>
      </c>
      <c r="H892" s="133">
        <v>2.4079999999999999</v>
      </c>
      <c r="I892" s="184"/>
      <c r="J892" s="134">
        <f>ROUND(I892*H892,2)</f>
        <v>0</v>
      </c>
      <c r="K892" s="131" t="s">
        <v>164</v>
      </c>
      <c r="L892" s="29"/>
      <c r="M892" s="135" t="s">
        <v>1</v>
      </c>
      <c r="N892" s="136" t="s">
        <v>37</v>
      </c>
      <c r="O892" s="137">
        <v>15.231</v>
      </c>
      <c r="P892" s="137">
        <f>O892*H892</f>
        <v>36.676248000000001</v>
      </c>
      <c r="Q892" s="137">
        <v>1.06277</v>
      </c>
      <c r="R892" s="137">
        <f>Q892*H892</f>
        <v>2.5591501599999997</v>
      </c>
      <c r="S892" s="137">
        <v>0</v>
      </c>
      <c r="T892" s="138">
        <f>S892*H892</f>
        <v>0</v>
      </c>
      <c r="AR892" s="139" t="s">
        <v>165</v>
      </c>
      <c r="AT892" s="139" t="s">
        <v>160</v>
      </c>
      <c r="AU892" s="139" t="s">
        <v>82</v>
      </c>
      <c r="AY892" s="17" t="s">
        <v>158</v>
      </c>
      <c r="BE892" s="140">
        <f>IF(N892="základní",J892,0)</f>
        <v>0</v>
      </c>
      <c r="BF892" s="140">
        <f>IF(N892="snížená",J892,0)</f>
        <v>0</v>
      </c>
      <c r="BG892" s="140">
        <f>IF(N892="zákl. přenesená",J892,0)</f>
        <v>0</v>
      </c>
      <c r="BH892" s="140">
        <f>IF(N892="sníž. přenesená",J892,0)</f>
        <v>0</v>
      </c>
      <c r="BI892" s="140">
        <f>IF(N892="nulová",J892,0)</f>
        <v>0</v>
      </c>
      <c r="BJ892" s="17" t="s">
        <v>80</v>
      </c>
      <c r="BK892" s="140">
        <f>ROUND(I892*H892,2)</f>
        <v>0</v>
      </c>
      <c r="BL892" s="17" t="s">
        <v>165</v>
      </c>
      <c r="BM892" s="139" t="s">
        <v>992</v>
      </c>
    </row>
    <row r="893" spans="2:65" s="12" customFormat="1">
      <c r="B893" s="141"/>
      <c r="D893" s="142" t="s">
        <v>167</v>
      </c>
      <c r="E893" s="143" t="s">
        <v>1</v>
      </c>
      <c r="F893" s="144" t="s">
        <v>969</v>
      </c>
      <c r="H893" s="143" t="s">
        <v>1</v>
      </c>
      <c r="L893" s="141"/>
      <c r="M893" s="145"/>
      <c r="T893" s="146"/>
      <c r="AT893" s="143" t="s">
        <v>167</v>
      </c>
      <c r="AU893" s="143" t="s">
        <v>82</v>
      </c>
      <c r="AV893" s="12" t="s">
        <v>80</v>
      </c>
      <c r="AW893" s="12" t="s">
        <v>28</v>
      </c>
      <c r="AX893" s="12" t="s">
        <v>72</v>
      </c>
      <c r="AY893" s="143" t="s">
        <v>158</v>
      </c>
    </row>
    <row r="894" spans="2:65" s="13" customFormat="1">
      <c r="B894" s="147"/>
      <c r="D894" s="142" t="s">
        <v>167</v>
      </c>
      <c r="E894" s="148" t="s">
        <v>1</v>
      </c>
      <c r="F894" s="149" t="s">
        <v>993</v>
      </c>
      <c r="H894" s="150">
        <v>2.4E-2</v>
      </c>
      <c r="L894" s="147"/>
      <c r="M894" s="151"/>
      <c r="T894" s="152"/>
      <c r="AT894" s="148" t="s">
        <v>167</v>
      </c>
      <c r="AU894" s="148" t="s">
        <v>82</v>
      </c>
      <c r="AV894" s="13" t="s">
        <v>82</v>
      </c>
      <c r="AW894" s="13" t="s">
        <v>28</v>
      </c>
      <c r="AX894" s="13" t="s">
        <v>72</v>
      </c>
      <c r="AY894" s="148" t="s">
        <v>158</v>
      </c>
    </row>
    <row r="895" spans="2:65" s="12" customFormat="1">
      <c r="B895" s="141"/>
      <c r="D895" s="142" t="s">
        <v>167</v>
      </c>
      <c r="E895" s="143" t="s">
        <v>1</v>
      </c>
      <c r="F895" s="144" t="s">
        <v>952</v>
      </c>
      <c r="H895" s="143" t="s">
        <v>1</v>
      </c>
      <c r="L895" s="141"/>
      <c r="M895" s="145"/>
      <c r="T895" s="146"/>
      <c r="AT895" s="143" t="s">
        <v>167</v>
      </c>
      <c r="AU895" s="143" t="s">
        <v>82</v>
      </c>
      <c r="AV895" s="12" t="s">
        <v>80</v>
      </c>
      <c r="AW895" s="12" t="s">
        <v>28</v>
      </c>
      <c r="AX895" s="12" t="s">
        <v>72</v>
      </c>
      <c r="AY895" s="143" t="s">
        <v>158</v>
      </c>
    </row>
    <row r="896" spans="2:65" s="12" customFormat="1">
      <c r="B896" s="141"/>
      <c r="D896" s="142" t="s">
        <v>167</v>
      </c>
      <c r="E896" s="143" t="s">
        <v>1</v>
      </c>
      <c r="F896" s="144" t="s">
        <v>994</v>
      </c>
      <c r="H896" s="143" t="s">
        <v>1</v>
      </c>
      <c r="L896" s="141"/>
      <c r="M896" s="145"/>
      <c r="T896" s="146"/>
      <c r="AT896" s="143" t="s">
        <v>167</v>
      </c>
      <c r="AU896" s="143" t="s">
        <v>82</v>
      </c>
      <c r="AV896" s="12" t="s">
        <v>80</v>
      </c>
      <c r="AW896" s="12" t="s">
        <v>28</v>
      </c>
      <c r="AX896" s="12" t="s">
        <v>72</v>
      </c>
      <c r="AY896" s="143" t="s">
        <v>158</v>
      </c>
    </row>
    <row r="897" spans="2:65" s="13" customFormat="1" ht="22.5">
      <c r="B897" s="147"/>
      <c r="D897" s="142" t="s">
        <v>167</v>
      </c>
      <c r="E897" s="148" t="s">
        <v>1</v>
      </c>
      <c r="F897" s="149" t="s">
        <v>995</v>
      </c>
      <c r="H897" s="150">
        <v>0.128</v>
      </c>
      <c r="L897" s="147"/>
      <c r="M897" s="151"/>
      <c r="T897" s="152"/>
      <c r="AT897" s="148" t="s">
        <v>167</v>
      </c>
      <c r="AU897" s="148" t="s">
        <v>82</v>
      </c>
      <c r="AV897" s="13" t="s">
        <v>82</v>
      </c>
      <c r="AW897" s="13" t="s">
        <v>28</v>
      </c>
      <c r="AX897" s="13" t="s">
        <v>72</v>
      </c>
      <c r="AY897" s="148" t="s">
        <v>158</v>
      </c>
    </row>
    <row r="898" spans="2:65" s="12" customFormat="1">
      <c r="B898" s="141"/>
      <c r="D898" s="142" t="s">
        <v>167</v>
      </c>
      <c r="E898" s="143" t="s">
        <v>1</v>
      </c>
      <c r="F898" s="144" t="s">
        <v>996</v>
      </c>
      <c r="H898" s="143" t="s">
        <v>1</v>
      </c>
      <c r="L898" s="141"/>
      <c r="M898" s="145"/>
      <c r="T898" s="146"/>
      <c r="AT898" s="143" t="s">
        <v>167</v>
      </c>
      <c r="AU898" s="143" t="s">
        <v>82</v>
      </c>
      <c r="AV898" s="12" t="s">
        <v>80</v>
      </c>
      <c r="AW898" s="12" t="s">
        <v>28</v>
      </c>
      <c r="AX898" s="12" t="s">
        <v>72</v>
      </c>
      <c r="AY898" s="143" t="s">
        <v>158</v>
      </c>
    </row>
    <row r="899" spans="2:65" s="13" customFormat="1" ht="22.5">
      <c r="B899" s="147"/>
      <c r="D899" s="142" t="s">
        <v>167</v>
      </c>
      <c r="E899" s="148" t="s">
        <v>1</v>
      </c>
      <c r="F899" s="149" t="s">
        <v>997</v>
      </c>
      <c r="H899" s="150">
        <v>8.4000000000000005E-2</v>
      </c>
      <c r="L899" s="147"/>
      <c r="M899" s="151"/>
      <c r="T899" s="152"/>
      <c r="AT899" s="148" t="s">
        <v>167</v>
      </c>
      <c r="AU899" s="148" t="s">
        <v>82</v>
      </c>
      <c r="AV899" s="13" t="s">
        <v>82</v>
      </c>
      <c r="AW899" s="13" t="s">
        <v>28</v>
      </c>
      <c r="AX899" s="13" t="s">
        <v>72</v>
      </c>
      <c r="AY899" s="148" t="s">
        <v>158</v>
      </c>
    </row>
    <row r="900" spans="2:65" s="12" customFormat="1">
      <c r="B900" s="141"/>
      <c r="D900" s="142" t="s">
        <v>167</v>
      </c>
      <c r="E900" s="143" t="s">
        <v>1</v>
      </c>
      <c r="F900" s="144" t="s">
        <v>998</v>
      </c>
      <c r="H900" s="143" t="s">
        <v>1</v>
      </c>
      <c r="L900" s="141"/>
      <c r="M900" s="145"/>
      <c r="T900" s="146"/>
      <c r="AT900" s="143" t="s">
        <v>167</v>
      </c>
      <c r="AU900" s="143" t="s">
        <v>82</v>
      </c>
      <c r="AV900" s="12" t="s">
        <v>80</v>
      </c>
      <c r="AW900" s="12" t="s">
        <v>28</v>
      </c>
      <c r="AX900" s="12" t="s">
        <v>72</v>
      </c>
      <c r="AY900" s="143" t="s">
        <v>158</v>
      </c>
    </row>
    <row r="901" spans="2:65" s="13" customFormat="1" ht="22.5">
      <c r="B901" s="147"/>
      <c r="D901" s="142" t="s">
        <v>167</v>
      </c>
      <c r="E901" s="148" t="s">
        <v>1</v>
      </c>
      <c r="F901" s="149" t="s">
        <v>999</v>
      </c>
      <c r="H901" s="150">
        <v>0.91600000000000004</v>
      </c>
      <c r="L901" s="147"/>
      <c r="M901" s="151"/>
      <c r="T901" s="152"/>
      <c r="AT901" s="148" t="s">
        <v>167</v>
      </c>
      <c r="AU901" s="148" t="s">
        <v>82</v>
      </c>
      <c r="AV901" s="13" t="s">
        <v>82</v>
      </c>
      <c r="AW901" s="13" t="s">
        <v>28</v>
      </c>
      <c r="AX901" s="13" t="s">
        <v>72</v>
      </c>
      <c r="AY901" s="148" t="s">
        <v>158</v>
      </c>
    </row>
    <row r="902" spans="2:65" s="12" customFormat="1" ht="22.5">
      <c r="B902" s="141"/>
      <c r="D902" s="142" t="s">
        <v>167</v>
      </c>
      <c r="E902" s="143" t="s">
        <v>1</v>
      </c>
      <c r="F902" s="144" t="s">
        <v>1000</v>
      </c>
      <c r="H902" s="143" t="s">
        <v>1</v>
      </c>
      <c r="L902" s="141"/>
      <c r="M902" s="145"/>
      <c r="T902" s="146"/>
      <c r="AT902" s="143" t="s">
        <v>167</v>
      </c>
      <c r="AU902" s="143" t="s">
        <v>82</v>
      </c>
      <c r="AV902" s="12" t="s">
        <v>80</v>
      </c>
      <c r="AW902" s="12" t="s">
        <v>28</v>
      </c>
      <c r="AX902" s="12" t="s">
        <v>72</v>
      </c>
      <c r="AY902" s="143" t="s">
        <v>158</v>
      </c>
    </row>
    <row r="903" spans="2:65" s="13" customFormat="1">
      <c r="B903" s="147"/>
      <c r="D903" s="142" t="s">
        <v>167</v>
      </c>
      <c r="E903" s="148" t="s">
        <v>1</v>
      </c>
      <c r="F903" s="149" t="s">
        <v>1001</v>
      </c>
      <c r="H903" s="150">
        <v>0.76900000000000002</v>
      </c>
      <c r="L903" s="147"/>
      <c r="M903" s="151"/>
      <c r="T903" s="152"/>
      <c r="AT903" s="148" t="s">
        <v>167</v>
      </c>
      <c r="AU903" s="148" t="s">
        <v>82</v>
      </c>
      <c r="AV903" s="13" t="s">
        <v>82</v>
      </c>
      <c r="AW903" s="13" t="s">
        <v>28</v>
      </c>
      <c r="AX903" s="13" t="s">
        <v>72</v>
      </c>
      <c r="AY903" s="148" t="s">
        <v>158</v>
      </c>
    </row>
    <row r="904" spans="2:65" s="12" customFormat="1">
      <c r="B904" s="141"/>
      <c r="D904" s="142" t="s">
        <v>167</v>
      </c>
      <c r="E904" s="143" t="s">
        <v>1</v>
      </c>
      <c r="F904" s="144" t="s">
        <v>1002</v>
      </c>
      <c r="H904" s="143" t="s">
        <v>1</v>
      </c>
      <c r="L904" s="141"/>
      <c r="M904" s="145"/>
      <c r="T904" s="146"/>
      <c r="AT904" s="143" t="s">
        <v>167</v>
      </c>
      <c r="AU904" s="143" t="s">
        <v>82</v>
      </c>
      <c r="AV904" s="12" t="s">
        <v>80</v>
      </c>
      <c r="AW904" s="12" t="s">
        <v>28</v>
      </c>
      <c r="AX904" s="12" t="s">
        <v>72</v>
      </c>
      <c r="AY904" s="143" t="s">
        <v>158</v>
      </c>
    </row>
    <row r="905" spans="2:65" s="13" customFormat="1">
      <c r="B905" s="147"/>
      <c r="D905" s="142" t="s">
        <v>167</v>
      </c>
      <c r="E905" s="148" t="s">
        <v>1</v>
      </c>
      <c r="F905" s="149" t="s">
        <v>1003</v>
      </c>
      <c r="H905" s="150">
        <v>0.16600000000000001</v>
      </c>
      <c r="L905" s="147"/>
      <c r="M905" s="151"/>
      <c r="T905" s="152"/>
      <c r="AT905" s="148" t="s">
        <v>167</v>
      </c>
      <c r="AU905" s="148" t="s">
        <v>82</v>
      </c>
      <c r="AV905" s="13" t="s">
        <v>82</v>
      </c>
      <c r="AW905" s="13" t="s">
        <v>28</v>
      </c>
      <c r="AX905" s="13" t="s">
        <v>72</v>
      </c>
      <c r="AY905" s="148" t="s">
        <v>158</v>
      </c>
    </row>
    <row r="906" spans="2:65" s="12" customFormat="1">
      <c r="B906" s="141"/>
      <c r="D906" s="142" t="s">
        <v>167</v>
      </c>
      <c r="E906" s="143" t="s">
        <v>1</v>
      </c>
      <c r="F906" s="144" t="s">
        <v>1004</v>
      </c>
      <c r="H906" s="143" t="s">
        <v>1</v>
      </c>
      <c r="L906" s="141"/>
      <c r="M906" s="145"/>
      <c r="T906" s="146"/>
      <c r="AT906" s="143" t="s">
        <v>167</v>
      </c>
      <c r="AU906" s="143" t="s">
        <v>82</v>
      </c>
      <c r="AV906" s="12" t="s">
        <v>80</v>
      </c>
      <c r="AW906" s="12" t="s">
        <v>28</v>
      </c>
      <c r="AX906" s="12" t="s">
        <v>72</v>
      </c>
      <c r="AY906" s="143" t="s">
        <v>158</v>
      </c>
    </row>
    <row r="907" spans="2:65" s="13" customFormat="1">
      <c r="B907" s="147"/>
      <c r="D907" s="142" t="s">
        <v>167</v>
      </c>
      <c r="E907" s="148" t="s">
        <v>1</v>
      </c>
      <c r="F907" s="149" t="s">
        <v>1005</v>
      </c>
      <c r="H907" s="150">
        <v>0.17599999999999999</v>
      </c>
      <c r="L907" s="147"/>
      <c r="M907" s="151"/>
      <c r="T907" s="152"/>
      <c r="AT907" s="148" t="s">
        <v>167</v>
      </c>
      <c r="AU907" s="148" t="s">
        <v>82</v>
      </c>
      <c r="AV907" s="13" t="s">
        <v>82</v>
      </c>
      <c r="AW907" s="13" t="s">
        <v>28</v>
      </c>
      <c r="AX907" s="13" t="s">
        <v>72</v>
      </c>
      <c r="AY907" s="148" t="s">
        <v>158</v>
      </c>
    </row>
    <row r="908" spans="2:65" s="12" customFormat="1" ht="22.5">
      <c r="B908" s="141"/>
      <c r="D908" s="142" t="s">
        <v>167</v>
      </c>
      <c r="E908" s="143" t="s">
        <v>1</v>
      </c>
      <c r="F908" s="144" t="s">
        <v>1006</v>
      </c>
      <c r="H908" s="143" t="s">
        <v>1</v>
      </c>
      <c r="L908" s="141"/>
      <c r="M908" s="145"/>
      <c r="T908" s="146"/>
      <c r="AT908" s="143" t="s">
        <v>167</v>
      </c>
      <c r="AU908" s="143" t="s">
        <v>82</v>
      </c>
      <c r="AV908" s="12" t="s">
        <v>80</v>
      </c>
      <c r="AW908" s="12" t="s">
        <v>28</v>
      </c>
      <c r="AX908" s="12" t="s">
        <v>72</v>
      </c>
      <c r="AY908" s="143" t="s">
        <v>158</v>
      </c>
    </row>
    <row r="909" spans="2:65" s="13" customFormat="1">
      <c r="B909" s="147"/>
      <c r="D909" s="142" t="s">
        <v>167</v>
      </c>
      <c r="E909" s="148" t="s">
        <v>1</v>
      </c>
      <c r="F909" s="149" t="s">
        <v>1007</v>
      </c>
      <c r="H909" s="150">
        <v>0.14499999999999999</v>
      </c>
      <c r="L909" s="147"/>
      <c r="M909" s="151"/>
      <c r="T909" s="152"/>
      <c r="AT909" s="148" t="s">
        <v>167</v>
      </c>
      <c r="AU909" s="148" t="s">
        <v>82</v>
      </c>
      <c r="AV909" s="13" t="s">
        <v>82</v>
      </c>
      <c r="AW909" s="13" t="s">
        <v>28</v>
      </c>
      <c r="AX909" s="13" t="s">
        <v>72</v>
      </c>
      <c r="AY909" s="148" t="s">
        <v>158</v>
      </c>
    </row>
    <row r="910" spans="2:65" s="14" customFormat="1">
      <c r="B910" s="153"/>
      <c r="D910" s="142" t="s">
        <v>167</v>
      </c>
      <c r="E910" s="154" t="s">
        <v>1</v>
      </c>
      <c r="F910" s="155" t="s">
        <v>200</v>
      </c>
      <c r="H910" s="156">
        <v>2.4079999999999999</v>
      </c>
      <c r="L910" s="153"/>
      <c r="M910" s="157"/>
      <c r="T910" s="158"/>
      <c r="AT910" s="154" t="s">
        <v>167</v>
      </c>
      <c r="AU910" s="154" t="s">
        <v>82</v>
      </c>
      <c r="AV910" s="14" t="s">
        <v>165</v>
      </c>
      <c r="AW910" s="14" t="s">
        <v>28</v>
      </c>
      <c r="AX910" s="14" t="s">
        <v>80</v>
      </c>
      <c r="AY910" s="154" t="s">
        <v>158</v>
      </c>
    </row>
    <row r="911" spans="2:65" s="1" customFormat="1" ht="24.2" customHeight="1">
      <c r="B911" s="128"/>
      <c r="C911" s="129" t="s">
        <v>1008</v>
      </c>
      <c r="D911" s="129" t="s">
        <v>160</v>
      </c>
      <c r="E911" s="130" t="s">
        <v>1009</v>
      </c>
      <c r="F911" s="131" t="s">
        <v>1010</v>
      </c>
      <c r="G911" s="132" t="s">
        <v>212</v>
      </c>
      <c r="H911" s="133">
        <v>47.899000000000001</v>
      </c>
      <c r="I911" s="184"/>
      <c r="J911" s="134">
        <f>ROUND(I911*H911,2)</f>
        <v>0</v>
      </c>
      <c r="K911" s="131" t="s">
        <v>1</v>
      </c>
      <c r="L911" s="29"/>
      <c r="M911" s="135" t="s">
        <v>1</v>
      </c>
      <c r="N911" s="136" t="s">
        <v>37</v>
      </c>
      <c r="O911" s="137">
        <v>0.26400000000000001</v>
      </c>
      <c r="P911" s="137">
        <f>O911*H911</f>
        <v>12.645336</v>
      </c>
      <c r="Q911" s="137">
        <v>7.6999999999999999E-2</v>
      </c>
      <c r="R911" s="137">
        <f>Q911*H911</f>
        <v>3.6882229999999998</v>
      </c>
      <c r="S911" s="137">
        <v>0</v>
      </c>
      <c r="T911" s="138">
        <f>S911*H911</f>
        <v>0</v>
      </c>
      <c r="AR911" s="139" t="s">
        <v>165</v>
      </c>
      <c r="AT911" s="139" t="s">
        <v>160</v>
      </c>
      <c r="AU911" s="139" t="s">
        <v>82</v>
      </c>
      <c r="AY911" s="17" t="s">
        <v>158</v>
      </c>
      <c r="BE911" s="140">
        <f>IF(N911="základní",J911,0)</f>
        <v>0</v>
      </c>
      <c r="BF911" s="140">
        <f>IF(N911="snížená",J911,0)</f>
        <v>0</v>
      </c>
      <c r="BG911" s="140">
        <f>IF(N911="zákl. přenesená",J911,0)</f>
        <v>0</v>
      </c>
      <c r="BH911" s="140">
        <f>IF(N911="sníž. přenesená",J911,0)</f>
        <v>0</v>
      </c>
      <c r="BI911" s="140">
        <f>IF(N911="nulová",J911,0)</f>
        <v>0</v>
      </c>
      <c r="BJ911" s="17" t="s">
        <v>80</v>
      </c>
      <c r="BK911" s="140">
        <f>ROUND(I911*H911,2)</f>
        <v>0</v>
      </c>
      <c r="BL911" s="17" t="s">
        <v>165</v>
      </c>
      <c r="BM911" s="139" t="s">
        <v>1011</v>
      </c>
    </row>
    <row r="912" spans="2:65" s="12" customFormat="1">
      <c r="B912" s="141"/>
      <c r="D912" s="142" t="s">
        <v>167</v>
      </c>
      <c r="E912" s="143" t="s">
        <v>1</v>
      </c>
      <c r="F912" s="144" t="s">
        <v>1012</v>
      </c>
      <c r="H912" s="143" t="s">
        <v>1</v>
      </c>
      <c r="L912" s="141"/>
      <c r="M912" s="145"/>
      <c r="T912" s="146"/>
      <c r="AT912" s="143" t="s">
        <v>167</v>
      </c>
      <c r="AU912" s="143" t="s">
        <v>82</v>
      </c>
      <c r="AV912" s="12" t="s">
        <v>80</v>
      </c>
      <c r="AW912" s="12" t="s">
        <v>28</v>
      </c>
      <c r="AX912" s="12" t="s">
        <v>72</v>
      </c>
      <c r="AY912" s="143" t="s">
        <v>158</v>
      </c>
    </row>
    <row r="913" spans="2:65" s="13" customFormat="1">
      <c r="B913" s="147"/>
      <c r="D913" s="142" t="s">
        <v>167</v>
      </c>
      <c r="E913" s="148" t="s">
        <v>1</v>
      </c>
      <c r="F913" s="149" t="s">
        <v>1013</v>
      </c>
      <c r="H913" s="150">
        <v>47.899000000000001</v>
      </c>
      <c r="L913" s="147"/>
      <c r="M913" s="151"/>
      <c r="T913" s="152"/>
      <c r="AT913" s="148" t="s">
        <v>167</v>
      </c>
      <c r="AU913" s="148" t="s">
        <v>82</v>
      </c>
      <c r="AV913" s="13" t="s">
        <v>82</v>
      </c>
      <c r="AW913" s="13" t="s">
        <v>28</v>
      </c>
      <c r="AX913" s="13" t="s">
        <v>80</v>
      </c>
      <c r="AY913" s="148" t="s">
        <v>158</v>
      </c>
    </row>
    <row r="914" spans="2:65" s="1" customFormat="1" ht="24.2" customHeight="1">
      <c r="B914" s="128"/>
      <c r="C914" s="129" t="s">
        <v>1014</v>
      </c>
      <c r="D914" s="129" t="s">
        <v>160</v>
      </c>
      <c r="E914" s="130" t="s">
        <v>1015</v>
      </c>
      <c r="F914" s="131" t="s">
        <v>1016</v>
      </c>
      <c r="G914" s="132" t="s">
        <v>212</v>
      </c>
      <c r="H914" s="133">
        <v>65.5</v>
      </c>
      <c r="I914" s="184"/>
      <c r="J914" s="134">
        <f>ROUND(I914*H914,2)</f>
        <v>0</v>
      </c>
      <c r="K914" s="131" t="s">
        <v>164</v>
      </c>
      <c r="L914" s="29"/>
      <c r="M914" s="135" t="s">
        <v>1</v>
      </c>
      <c r="N914" s="136" t="s">
        <v>37</v>
      </c>
      <c r="O914" s="137">
        <v>0.28799999999999998</v>
      </c>
      <c r="P914" s="137">
        <f>O914*H914</f>
        <v>18.863999999999997</v>
      </c>
      <c r="Q914" s="137">
        <v>9.9000000000000005E-2</v>
      </c>
      <c r="R914" s="137">
        <f>Q914*H914</f>
        <v>6.4845000000000006</v>
      </c>
      <c r="S914" s="137">
        <v>0</v>
      </c>
      <c r="T914" s="138">
        <f>S914*H914</f>
        <v>0</v>
      </c>
      <c r="AR914" s="139" t="s">
        <v>165</v>
      </c>
      <c r="AT914" s="139" t="s">
        <v>160</v>
      </c>
      <c r="AU914" s="139" t="s">
        <v>82</v>
      </c>
      <c r="AY914" s="17" t="s">
        <v>158</v>
      </c>
      <c r="BE914" s="140">
        <f>IF(N914="základní",J914,0)</f>
        <v>0</v>
      </c>
      <c r="BF914" s="140">
        <f>IF(N914="snížená",J914,0)</f>
        <v>0</v>
      </c>
      <c r="BG914" s="140">
        <f>IF(N914="zákl. přenesená",J914,0)</f>
        <v>0</v>
      </c>
      <c r="BH914" s="140">
        <f>IF(N914="sníž. přenesená",J914,0)</f>
        <v>0</v>
      </c>
      <c r="BI914" s="140">
        <f>IF(N914="nulová",J914,0)</f>
        <v>0</v>
      </c>
      <c r="BJ914" s="17" t="s">
        <v>80</v>
      </c>
      <c r="BK914" s="140">
        <f>ROUND(I914*H914,2)</f>
        <v>0</v>
      </c>
      <c r="BL914" s="17" t="s">
        <v>165</v>
      </c>
      <c r="BM914" s="139" t="s">
        <v>1017</v>
      </c>
    </row>
    <row r="915" spans="2:65" s="12" customFormat="1">
      <c r="B915" s="141"/>
      <c r="D915" s="142" t="s">
        <v>167</v>
      </c>
      <c r="E915" s="143" t="s">
        <v>1</v>
      </c>
      <c r="F915" s="144" t="s">
        <v>1018</v>
      </c>
      <c r="H915" s="143" t="s">
        <v>1</v>
      </c>
      <c r="L915" s="141"/>
      <c r="M915" s="145"/>
      <c r="T915" s="146"/>
      <c r="AT915" s="143" t="s">
        <v>167</v>
      </c>
      <c r="AU915" s="143" t="s">
        <v>82</v>
      </c>
      <c r="AV915" s="12" t="s">
        <v>80</v>
      </c>
      <c r="AW915" s="12" t="s">
        <v>28</v>
      </c>
      <c r="AX915" s="12" t="s">
        <v>72</v>
      </c>
      <c r="AY915" s="143" t="s">
        <v>158</v>
      </c>
    </row>
    <row r="916" spans="2:65" s="13" customFormat="1">
      <c r="B916" s="147"/>
      <c r="D916" s="142" t="s">
        <v>167</v>
      </c>
      <c r="E916" s="148" t="s">
        <v>1</v>
      </c>
      <c r="F916" s="149" t="s">
        <v>1019</v>
      </c>
      <c r="H916" s="150">
        <v>65.5</v>
      </c>
      <c r="L916" s="147"/>
      <c r="M916" s="151"/>
      <c r="T916" s="152"/>
      <c r="AT916" s="148" t="s">
        <v>167</v>
      </c>
      <c r="AU916" s="148" t="s">
        <v>82</v>
      </c>
      <c r="AV916" s="13" t="s">
        <v>82</v>
      </c>
      <c r="AW916" s="13" t="s">
        <v>28</v>
      </c>
      <c r="AX916" s="13" t="s">
        <v>80</v>
      </c>
      <c r="AY916" s="148" t="s">
        <v>158</v>
      </c>
    </row>
    <row r="917" spans="2:65" s="1" customFormat="1" ht="24.2" customHeight="1">
      <c r="B917" s="128"/>
      <c r="C917" s="129" t="s">
        <v>1020</v>
      </c>
      <c r="D917" s="129" t="s">
        <v>160</v>
      </c>
      <c r="E917" s="130" t="s">
        <v>1021</v>
      </c>
      <c r="F917" s="131" t="s">
        <v>1022</v>
      </c>
      <c r="G917" s="132" t="s">
        <v>212</v>
      </c>
      <c r="H917" s="133">
        <v>216.626</v>
      </c>
      <c r="I917" s="184"/>
      <c r="J917" s="134">
        <f>ROUND(I917*H917,2)</f>
        <v>0</v>
      </c>
      <c r="K917" s="131" t="s">
        <v>164</v>
      </c>
      <c r="L917" s="29"/>
      <c r="M917" s="135" t="s">
        <v>1</v>
      </c>
      <c r="N917" s="136" t="s">
        <v>37</v>
      </c>
      <c r="O917" s="137">
        <v>0.30499999999999999</v>
      </c>
      <c r="P917" s="137">
        <f>O917*H917</f>
        <v>66.070930000000004</v>
      </c>
      <c r="Q917" s="137">
        <v>0.11</v>
      </c>
      <c r="R917" s="137">
        <f>Q917*H917</f>
        <v>23.828860000000002</v>
      </c>
      <c r="S917" s="137">
        <v>0</v>
      </c>
      <c r="T917" s="138">
        <f>S917*H917</f>
        <v>0</v>
      </c>
      <c r="AR917" s="139" t="s">
        <v>165</v>
      </c>
      <c r="AT917" s="139" t="s">
        <v>160</v>
      </c>
      <c r="AU917" s="139" t="s">
        <v>82</v>
      </c>
      <c r="AY917" s="17" t="s">
        <v>158</v>
      </c>
      <c r="BE917" s="140">
        <f>IF(N917="základní",J917,0)</f>
        <v>0</v>
      </c>
      <c r="BF917" s="140">
        <f>IF(N917="snížená",J917,0)</f>
        <v>0</v>
      </c>
      <c r="BG917" s="140">
        <f>IF(N917="zákl. přenesená",J917,0)</f>
        <v>0</v>
      </c>
      <c r="BH917" s="140">
        <f>IF(N917="sníž. přenesená",J917,0)</f>
        <v>0</v>
      </c>
      <c r="BI917" s="140">
        <f>IF(N917="nulová",J917,0)</f>
        <v>0</v>
      </c>
      <c r="BJ917" s="17" t="s">
        <v>80</v>
      </c>
      <c r="BK917" s="140">
        <f>ROUND(I917*H917,2)</f>
        <v>0</v>
      </c>
      <c r="BL917" s="17" t="s">
        <v>165</v>
      </c>
      <c r="BM917" s="139" t="s">
        <v>1023</v>
      </c>
    </row>
    <row r="918" spans="2:65" s="12" customFormat="1" ht="22.5">
      <c r="B918" s="141"/>
      <c r="D918" s="142" t="s">
        <v>167</v>
      </c>
      <c r="E918" s="143" t="s">
        <v>1</v>
      </c>
      <c r="F918" s="144" t="s">
        <v>1024</v>
      </c>
      <c r="H918" s="143" t="s">
        <v>1</v>
      </c>
      <c r="L918" s="141"/>
      <c r="M918" s="145"/>
      <c r="T918" s="146"/>
      <c r="AT918" s="143" t="s">
        <v>167</v>
      </c>
      <c r="AU918" s="143" t="s">
        <v>82</v>
      </c>
      <c r="AV918" s="12" t="s">
        <v>80</v>
      </c>
      <c r="AW918" s="12" t="s">
        <v>28</v>
      </c>
      <c r="AX918" s="12" t="s">
        <v>72</v>
      </c>
      <c r="AY918" s="143" t="s">
        <v>158</v>
      </c>
    </row>
    <row r="919" spans="2:65" s="13" customFormat="1">
      <c r="B919" s="147"/>
      <c r="D919" s="142" t="s">
        <v>167</v>
      </c>
      <c r="E919" s="148" t="s">
        <v>1</v>
      </c>
      <c r="F919" s="149" t="s">
        <v>1025</v>
      </c>
      <c r="H919" s="150">
        <v>154.23599999999999</v>
      </c>
      <c r="L919" s="147"/>
      <c r="M919" s="151"/>
      <c r="T919" s="152"/>
      <c r="AT919" s="148" t="s">
        <v>167</v>
      </c>
      <c r="AU919" s="148" t="s">
        <v>82</v>
      </c>
      <c r="AV919" s="13" t="s">
        <v>82</v>
      </c>
      <c r="AW919" s="13" t="s">
        <v>28</v>
      </c>
      <c r="AX919" s="13" t="s">
        <v>72</v>
      </c>
      <c r="AY919" s="148" t="s">
        <v>158</v>
      </c>
    </row>
    <row r="920" spans="2:65" s="12" customFormat="1">
      <c r="B920" s="141"/>
      <c r="D920" s="142" t="s">
        <v>167</v>
      </c>
      <c r="E920" s="143" t="s">
        <v>1</v>
      </c>
      <c r="F920" s="144" t="s">
        <v>1026</v>
      </c>
      <c r="H920" s="143" t="s">
        <v>1</v>
      </c>
      <c r="L920" s="141"/>
      <c r="M920" s="145"/>
      <c r="T920" s="146"/>
      <c r="AT920" s="143" t="s">
        <v>167</v>
      </c>
      <c r="AU920" s="143" t="s">
        <v>82</v>
      </c>
      <c r="AV920" s="12" t="s">
        <v>80</v>
      </c>
      <c r="AW920" s="12" t="s">
        <v>28</v>
      </c>
      <c r="AX920" s="12" t="s">
        <v>72</v>
      </c>
      <c r="AY920" s="143" t="s">
        <v>158</v>
      </c>
    </row>
    <row r="921" spans="2:65" s="13" customFormat="1">
      <c r="B921" s="147"/>
      <c r="D921" s="142" t="s">
        <v>167</v>
      </c>
      <c r="E921" s="148" t="s">
        <v>1</v>
      </c>
      <c r="F921" s="149" t="s">
        <v>1027</v>
      </c>
      <c r="H921" s="150">
        <v>33.39</v>
      </c>
      <c r="L921" s="147"/>
      <c r="M921" s="151"/>
      <c r="T921" s="152"/>
      <c r="AT921" s="148" t="s">
        <v>167</v>
      </c>
      <c r="AU921" s="148" t="s">
        <v>82</v>
      </c>
      <c r="AV921" s="13" t="s">
        <v>82</v>
      </c>
      <c r="AW921" s="13" t="s">
        <v>28</v>
      </c>
      <c r="AX921" s="13" t="s">
        <v>72</v>
      </c>
      <c r="AY921" s="148" t="s">
        <v>158</v>
      </c>
    </row>
    <row r="922" spans="2:65" s="13" customFormat="1">
      <c r="B922" s="147"/>
      <c r="D922" s="142" t="s">
        <v>167</v>
      </c>
      <c r="E922" s="148" t="s">
        <v>1</v>
      </c>
      <c r="F922" s="149" t="s">
        <v>1028</v>
      </c>
      <c r="H922" s="150">
        <v>29</v>
      </c>
      <c r="L922" s="147"/>
      <c r="M922" s="151"/>
      <c r="T922" s="152"/>
      <c r="AT922" s="148" t="s">
        <v>167</v>
      </c>
      <c r="AU922" s="148" t="s">
        <v>82</v>
      </c>
      <c r="AV922" s="13" t="s">
        <v>82</v>
      </c>
      <c r="AW922" s="13" t="s">
        <v>28</v>
      </c>
      <c r="AX922" s="13" t="s">
        <v>72</v>
      </c>
      <c r="AY922" s="148" t="s">
        <v>158</v>
      </c>
    </row>
    <row r="923" spans="2:65" s="14" customFormat="1">
      <c r="B923" s="153"/>
      <c r="D923" s="142" t="s">
        <v>167</v>
      </c>
      <c r="E923" s="154" t="s">
        <v>1</v>
      </c>
      <c r="F923" s="155" t="s">
        <v>200</v>
      </c>
      <c r="H923" s="156">
        <v>216.626</v>
      </c>
      <c r="L923" s="153"/>
      <c r="M923" s="157"/>
      <c r="T923" s="158"/>
      <c r="AT923" s="154" t="s">
        <v>167</v>
      </c>
      <c r="AU923" s="154" t="s">
        <v>82</v>
      </c>
      <c r="AV923" s="14" t="s">
        <v>165</v>
      </c>
      <c r="AW923" s="14" t="s">
        <v>28</v>
      </c>
      <c r="AX923" s="14" t="s">
        <v>80</v>
      </c>
      <c r="AY923" s="154" t="s">
        <v>158</v>
      </c>
    </row>
    <row r="924" spans="2:65" s="1" customFormat="1" ht="24.2" customHeight="1">
      <c r="B924" s="128"/>
      <c r="C924" s="129" t="s">
        <v>1029</v>
      </c>
      <c r="D924" s="129" t="s">
        <v>160</v>
      </c>
      <c r="E924" s="130" t="s">
        <v>1030</v>
      </c>
      <c r="F924" s="131" t="s">
        <v>1031</v>
      </c>
      <c r="G924" s="132" t="s">
        <v>212</v>
      </c>
      <c r="H924" s="133">
        <v>2567.8519999999999</v>
      </c>
      <c r="I924" s="184"/>
      <c r="J924" s="134">
        <f>ROUND(I924*H924,2)</f>
        <v>0</v>
      </c>
      <c r="K924" s="131" t="s">
        <v>164</v>
      </c>
      <c r="L924" s="29"/>
      <c r="M924" s="135" t="s">
        <v>1</v>
      </c>
      <c r="N924" s="136" t="s">
        <v>37</v>
      </c>
      <c r="O924" s="137">
        <v>1.7000000000000001E-2</v>
      </c>
      <c r="P924" s="137">
        <f>O924*H924</f>
        <v>43.653483999999999</v>
      </c>
      <c r="Q924" s="137">
        <v>1.0999999999999999E-2</v>
      </c>
      <c r="R924" s="137">
        <f>Q924*H924</f>
        <v>28.246371999999997</v>
      </c>
      <c r="S924" s="137">
        <v>0</v>
      </c>
      <c r="T924" s="138">
        <f>S924*H924</f>
        <v>0</v>
      </c>
      <c r="AR924" s="139" t="s">
        <v>165</v>
      </c>
      <c r="AT924" s="139" t="s">
        <v>160</v>
      </c>
      <c r="AU924" s="139" t="s">
        <v>82</v>
      </c>
      <c r="AY924" s="17" t="s">
        <v>158</v>
      </c>
      <c r="BE924" s="140">
        <f>IF(N924="základní",J924,0)</f>
        <v>0</v>
      </c>
      <c r="BF924" s="140">
        <f>IF(N924="snížená",J924,0)</f>
        <v>0</v>
      </c>
      <c r="BG924" s="140">
        <f>IF(N924="zákl. přenesená",J924,0)</f>
        <v>0</v>
      </c>
      <c r="BH924" s="140">
        <f>IF(N924="sníž. přenesená",J924,0)</f>
        <v>0</v>
      </c>
      <c r="BI924" s="140">
        <f>IF(N924="nulová",J924,0)</f>
        <v>0</v>
      </c>
      <c r="BJ924" s="17" t="s">
        <v>80</v>
      </c>
      <c r="BK924" s="140">
        <f>ROUND(I924*H924,2)</f>
        <v>0</v>
      </c>
      <c r="BL924" s="17" t="s">
        <v>165</v>
      </c>
      <c r="BM924" s="139" t="s">
        <v>1032</v>
      </c>
    </row>
    <row r="925" spans="2:65" s="12" customFormat="1" ht="22.5">
      <c r="B925" s="141"/>
      <c r="D925" s="142" t="s">
        <v>167</v>
      </c>
      <c r="E925" s="143" t="s">
        <v>1</v>
      </c>
      <c r="F925" s="144" t="s">
        <v>1024</v>
      </c>
      <c r="H925" s="143" t="s">
        <v>1</v>
      </c>
      <c r="L925" s="141"/>
      <c r="M925" s="145"/>
      <c r="T925" s="146"/>
      <c r="AT925" s="143" t="s">
        <v>167</v>
      </c>
      <c r="AU925" s="143" t="s">
        <v>82</v>
      </c>
      <c r="AV925" s="12" t="s">
        <v>80</v>
      </c>
      <c r="AW925" s="12" t="s">
        <v>28</v>
      </c>
      <c r="AX925" s="12" t="s">
        <v>72</v>
      </c>
      <c r="AY925" s="143" t="s">
        <v>158</v>
      </c>
    </row>
    <row r="926" spans="2:65" s="12" customFormat="1">
      <c r="B926" s="141"/>
      <c r="D926" s="142" t="s">
        <v>167</v>
      </c>
      <c r="E926" s="143" t="s">
        <v>1</v>
      </c>
      <c r="F926" s="144" t="s">
        <v>1033</v>
      </c>
      <c r="H926" s="143" t="s">
        <v>1</v>
      </c>
      <c r="L926" s="141"/>
      <c r="M926" s="145"/>
      <c r="T926" s="146"/>
      <c r="AT926" s="143" t="s">
        <v>167</v>
      </c>
      <c r="AU926" s="143" t="s">
        <v>82</v>
      </c>
      <c r="AV926" s="12" t="s">
        <v>80</v>
      </c>
      <c r="AW926" s="12" t="s">
        <v>28</v>
      </c>
      <c r="AX926" s="12" t="s">
        <v>72</v>
      </c>
      <c r="AY926" s="143" t="s">
        <v>158</v>
      </c>
    </row>
    <row r="927" spans="2:65" s="12" customFormat="1">
      <c r="B927" s="141"/>
      <c r="D927" s="142" t="s">
        <v>167</v>
      </c>
      <c r="E927" s="143" t="s">
        <v>1</v>
      </c>
      <c r="F927" s="144" t="s">
        <v>1034</v>
      </c>
      <c r="H927" s="143" t="s">
        <v>1</v>
      </c>
      <c r="L927" s="141"/>
      <c r="M927" s="145"/>
      <c r="T927" s="146"/>
      <c r="AT927" s="143" t="s">
        <v>167</v>
      </c>
      <c r="AU927" s="143" t="s">
        <v>82</v>
      </c>
      <c r="AV927" s="12" t="s">
        <v>80</v>
      </c>
      <c r="AW927" s="12" t="s">
        <v>28</v>
      </c>
      <c r="AX927" s="12" t="s">
        <v>72</v>
      </c>
      <c r="AY927" s="143" t="s">
        <v>158</v>
      </c>
    </row>
    <row r="928" spans="2:65" s="12" customFormat="1">
      <c r="B928" s="141"/>
      <c r="D928" s="142" t="s">
        <v>167</v>
      </c>
      <c r="E928" s="143" t="s">
        <v>1</v>
      </c>
      <c r="F928" s="144" t="s">
        <v>1035</v>
      </c>
      <c r="H928" s="143" t="s">
        <v>1</v>
      </c>
      <c r="L928" s="141"/>
      <c r="M928" s="145"/>
      <c r="T928" s="146"/>
      <c r="AT928" s="143" t="s">
        <v>167</v>
      </c>
      <c r="AU928" s="143" t="s">
        <v>82</v>
      </c>
      <c r="AV928" s="12" t="s">
        <v>80</v>
      </c>
      <c r="AW928" s="12" t="s">
        <v>28</v>
      </c>
      <c r="AX928" s="12" t="s">
        <v>72</v>
      </c>
      <c r="AY928" s="143" t="s">
        <v>158</v>
      </c>
    </row>
    <row r="929" spans="2:65" s="13" customFormat="1">
      <c r="B929" s="147"/>
      <c r="D929" s="142" t="s">
        <v>167</v>
      </c>
      <c r="E929" s="148" t="s">
        <v>1</v>
      </c>
      <c r="F929" s="149" t="s">
        <v>1036</v>
      </c>
      <c r="H929" s="150">
        <v>1850.8320000000001</v>
      </c>
      <c r="L929" s="147"/>
      <c r="M929" s="151"/>
      <c r="T929" s="152"/>
      <c r="AT929" s="148" t="s">
        <v>167</v>
      </c>
      <c r="AU929" s="148" t="s">
        <v>82</v>
      </c>
      <c r="AV929" s="13" t="s">
        <v>82</v>
      </c>
      <c r="AW929" s="13" t="s">
        <v>28</v>
      </c>
      <c r="AX929" s="13" t="s">
        <v>72</v>
      </c>
      <c r="AY929" s="148" t="s">
        <v>158</v>
      </c>
    </row>
    <row r="930" spans="2:65" s="12" customFormat="1">
      <c r="B930" s="141"/>
      <c r="D930" s="142" t="s">
        <v>167</v>
      </c>
      <c r="E930" s="143" t="s">
        <v>1</v>
      </c>
      <c r="F930" s="144" t="s">
        <v>1026</v>
      </c>
      <c r="H930" s="143" t="s">
        <v>1</v>
      </c>
      <c r="L930" s="141"/>
      <c r="M930" s="145"/>
      <c r="T930" s="146"/>
      <c r="AT930" s="143" t="s">
        <v>167</v>
      </c>
      <c r="AU930" s="143" t="s">
        <v>82</v>
      </c>
      <c r="AV930" s="12" t="s">
        <v>80</v>
      </c>
      <c r="AW930" s="12" t="s">
        <v>28</v>
      </c>
      <c r="AX930" s="12" t="s">
        <v>72</v>
      </c>
      <c r="AY930" s="143" t="s">
        <v>158</v>
      </c>
    </row>
    <row r="931" spans="2:65" s="12" customFormat="1">
      <c r="B931" s="141"/>
      <c r="D931" s="142" t="s">
        <v>167</v>
      </c>
      <c r="E931" s="143" t="s">
        <v>1</v>
      </c>
      <c r="F931" s="144" t="s">
        <v>1033</v>
      </c>
      <c r="H931" s="143" t="s">
        <v>1</v>
      </c>
      <c r="L931" s="141"/>
      <c r="M931" s="145"/>
      <c r="T931" s="146"/>
      <c r="AT931" s="143" t="s">
        <v>167</v>
      </c>
      <c r="AU931" s="143" t="s">
        <v>82</v>
      </c>
      <c r="AV931" s="12" t="s">
        <v>80</v>
      </c>
      <c r="AW931" s="12" t="s">
        <v>28</v>
      </c>
      <c r="AX931" s="12" t="s">
        <v>72</v>
      </c>
      <c r="AY931" s="143" t="s">
        <v>158</v>
      </c>
    </row>
    <row r="932" spans="2:65" s="12" customFormat="1">
      <c r="B932" s="141"/>
      <c r="D932" s="142" t="s">
        <v>167</v>
      </c>
      <c r="E932" s="143" t="s">
        <v>1</v>
      </c>
      <c r="F932" s="144" t="s">
        <v>1037</v>
      </c>
      <c r="H932" s="143" t="s">
        <v>1</v>
      </c>
      <c r="L932" s="141"/>
      <c r="M932" s="145"/>
      <c r="T932" s="146"/>
      <c r="AT932" s="143" t="s">
        <v>167</v>
      </c>
      <c r="AU932" s="143" t="s">
        <v>82</v>
      </c>
      <c r="AV932" s="12" t="s">
        <v>80</v>
      </c>
      <c r="AW932" s="12" t="s">
        <v>28</v>
      </c>
      <c r="AX932" s="12" t="s">
        <v>72</v>
      </c>
      <c r="AY932" s="143" t="s">
        <v>158</v>
      </c>
    </row>
    <row r="933" spans="2:65" s="12" customFormat="1">
      <c r="B933" s="141"/>
      <c r="D933" s="142" t="s">
        <v>167</v>
      </c>
      <c r="E933" s="143" t="s">
        <v>1</v>
      </c>
      <c r="F933" s="144" t="s">
        <v>1038</v>
      </c>
      <c r="H933" s="143" t="s">
        <v>1</v>
      </c>
      <c r="L933" s="141"/>
      <c r="M933" s="145"/>
      <c r="T933" s="146"/>
      <c r="AT933" s="143" t="s">
        <v>167</v>
      </c>
      <c r="AU933" s="143" t="s">
        <v>82</v>
      </c>
      <c r="AV933" s="12" t="s">
        <v>80</v>
      </c>
      <c r="AW933" s="12" t="s">
        <v>28</v>
      </c>
      <c r="AX933" s="12" t="s">
        <v>72</v>
      </c>
      <c r="AY933" s="143" t="s">
        <v>158</v>
      </c>
    </row>
    <row r="934" spans="2:65" s="13" customFormat="1">
      <c r="B934" s="147"/>
      <c r="D934" s="142" t="s">
        <v>167</v>
      </c>
      <c r="E934" s="148" t="s">
        <v>1</v>
      </c>
      <c r="F934" s="149" t="s">
        <v>1039</v>
      </c>
      <c r="H934" s="150">
        <v>601.02</v>
      </c>
      <c r="L934" s="147"/>
      <c r="M934" s="151"/>
      <c r="T934" s="152"/>
      <c r="AT934" s="148" t="s">
        <v>167</v>
      </c>
      <c r="AU934" s="148" t="s">
        <v>82</v>
      </c>
      <c r="AV934" s="13" t="s">
        <v>82</v>
      </c>
      <c r="AW934" s="13" t="s">
        <v>28</v>
      </c>
      <c r="AX934" s="13" t="s">
        <v>72</v>
      </c>
      <c r="AY934" s="148" t="s">
        <v>158</v>
      </c>
    </row>
    <row r="935" spans="2:65" s="12" customFormat="1" ht="22.5">
      <c r="B935" s="141"/>
      <c r="D935" s="142" t="s">
        <v>167</v>
      </c>
      <c r="E935" s="143" t="s">
        <v>1</v>
      </c>
      <c r="F935" s="144" t="s">
        <v>1040</v>
      </c>
      <c r="H935" s="143" t="s">
        <v>1</v>
      </c>
      <c r="L935" s="141"/>
      <c r="M935" s="145"/>
      <c r="T935" s="146"/>
      <c r="AT935" s="143" t="s">
        <v>167</v>
      </c>
      <c r="AU935" s="143" t="s">
        <v>82</v>
      </c>
      <c r="AV935" s="12" t="s">
        <v>80</v>
      </c>
      <c r="AW935" s="12" t="s">
        <v>28</v>
      </c>
      <c r="AX935" s="12" t="s">
        <v>72</v>
      </c>
      <c r="AY935" s="143" t="s">
        <v>158</v>
      </c>
    </row>
    <row r="936" spans="2:65" s="13" customFormat="1">
      <c r="B936" s="147"/>
      <c r="D936" s="142" t="s">
        <v>167</v>
      </c>
      <c r="E936" s="148" t="s">
        <v>1</v>
      </c>
      <c r="F936" s="149" t="s">
        <v>1041</v>
      </c>
      <c r="H936" s="150">
        <v>116</v>
      </c>
      <c r="L936" s="147"/>
      <c r="M936" s="151"/>
      <c r="T936" s="152"/>
      <c r="AT936" s="148" t="s">
        <v>167</v>
      </c>
      <c r="AU936" s="148" t="s">
        <v>82</v>
      </c>
      <c r="AV936" s="13" t="s">
        <v>82</v>
      </c>
      <c r="AW936" s="13" t="s">
        <v>28</v>
      </c>
      <c r="AX936" s="13" t="s">
        <v>72</v>
      </c>
      <c r="AY936" s="148" t="s">
        <v>158</v>
      </c>
    </row>
    <row r="937" spans="2:65" s="14" customFormat="1">
      <c r="B937" s="153"/>
      <c r="D937" s="142" t="s">
        <v>167</v>
      </c>
      <c r="E937" s="154" t="s">
        <v>1</v>
      </c>
      <c r="F937" s="155" t="s">
        <v>200</v>
      </c>
      <c r="H937" s="156">
        <v>2567.8519999999999</v>
      </c>
      <c r="L937" s="153"/>
      <c r="M937" s="157"/>
      <c r="T937" s="158"/>
      <c r="AT937" s="154" t="s">
        <v>167</v>
      </c>
      <c r="AU937" s="154" t="s">
        <v>82</v>
      </c>
      <c r="AV937" s="14" t="s">
        <v>165</v>
      </c>
      <c r="AW937" s="14" t="s">
        <v>28</v>
      </c>
      <c r="AX937" s="14" t="s">
        <v>80</v>
      </c>
      <c r="AY937" s="154" t="s">
        <v>158</v>
      </c>
    </row>
    <row r="938" spans="2:65" s="1" customFormat="1" ht="24.2" customHeight="1">
      <c r="B938" s="128"/>
      <c r="C938" s="129" t="s">
        <v>1042</v>
      </c>
      <c r="D938" s="129" t="s">
        <v>160</v>
      </c>
      <c r="E938" s="130" t="s">
        <v>1043</v>
      </c>
      <c r="F938" s="131" t="s">
        <v>1044</v>
      </c>
      <c r="G938" s="132" t="s">
        <v>212</v>
      </c>
      <c r="H938" s="133">
        <v>1.4830000000000001</v>
      </c>
      <c r="I938" s="184"/>
      <c r="J938" s="134">
        <f>ROUND(I938*H938,2)</f>
        <v>0</v>
      </c>
      <c r="K938" s="131" t="s">
        <v>164</v>
      </c>
      <c r="L938" s="29"/>
      <c r="M938" s="135" t="s">
        <v>1</v>
      </c>
      <c r="N938" s="136" t="s">
        <v>37</v>
      </c>
      <c r="O938" s="137">
        <v>0.54</v>
      </c>
      <c r="P938" s="137">
        <f>O938*H938</f>
        <v>0.80082000000000009</v>
      </c>
      <c r="Q938" s="137">
        <v>7.102E-2</v>
      </c>
      <c r="R938" s="137">
        <f>Q938*H938</f>
        <v>0.10532266000000001</v>
      </c>
      <c r="S938" s="137">
        <v>0</v>
      </c>
      <c r="T938" s="138">
        <f>S938*H938</f>
        <v>0</v>
      </c>
      <c r="AR938" s="139" t="s">
        <v>165</v>
      </c>
      <c r="AT938" s="139" t="s">
        <v>160</v>
      </c>
      <c r="AU938" s="139" t="s">
        <v>82</v>
      </c>
      <c r="AY938" s="17" t="s">
        <v>158</v>
      </c>
      <c r="BE938" s="140">
        <f>IF(N938="základní",J938,0)</f>
        <v>0</v>
      </c>
      <c r="BF938" s="140">
        <f>IF(N938="snížená",J938,0)</f>
        <v>0</v>
      </c>
      <c r="BG938" s="140">
        <f>IF(N938="zákl. přenesená",J938,0)</f>
        <v>0</v>
      </c>
      <c r="BH938" s="140">
        <f>IF(N938="sníž. přenesená",J938,0)</f>
        <v>0</v>
      </c>
      <c r="BI938" s="140">
        <f>IF(N938="nulová",J938,0)</f>
        <v>0</v>
      </c>
      <c r="BJ938" s="17" t="s">
        <v>80</v>
      </c>
      <c r="BK938" s="140">
        <f>ROUND(I938*H938,2)</f>
        <v>0</v>
      </c>
      <c r="BL938" s="17" t="s">
        <v>165</v>
      </c>
      <c r="BM938" s="139" t="s">
        <v>1045</v>
      </c>
    </row>
    <row r="939" spans="2:65" s="12" customFormat="1">
      <c r="B939" s="141"/>
      <c r="D939" s="142" t="s">
        <v>167</v>
      </c>
      <c r="E939" s="143" t="s">
        <v>1</v>
      </c>
      <c r="F939" s="144" t="s">
        <v>1046</v>
      </c>
      <c r="H939" s="143" t="s">
        <v>1</v>
      </c>
      <c r="L939" s="141"/>
      <c r="M939" s="145"/>
      <c r="T939" s="146"/>
      <c r="AT939" s="143" t="s">
        <v>167</v>
      </c>
      <c r="AU939" s="143" t="s">
        <v>82</v>
      </c>
      <c r="AV939" s="12" t="s">
        <v>80</v>
      </c>
      <c r="AW939" s="12" t="s">
        <v>28</v>
      </c>
      <c r="AX939" s="12" t="s">
        <v>72</v>
      </c>
      <c r="AY939" s="143" t="s">
        <v>158</v>
      </c>
    </row>
    <row r="940" spans="2:65" s="12" customFormat="1">
      <c r="B940" s="141"/>
      <c r="D940" s="142" t="s">
        <v>167</v>
      </c>
      <c r="E940" s="143" t="s">
        <v>1</v>
      </c>
      <c r="F940" s="144" t="s">
        <v>1047</v>
      </c>
      <c r="H940" s="143" t="s">
        <v>1</v>
      </c>
      <c r="L940" s="141"/>
      <c r="M940" s="145"/>
      <c r="T940" s="146"/>
      <c r="AT940" s="143" t="s">
        <v>167</v>
      </c>
      <c r="AU940" s="143" t="s">
        <v>82</v>
      </c>
      <c r="AV940" s="12" t="s">
        <v>80</v>
      </c>
      <c r="AW940" s="12" t="s">
        <v>28</v>
      </c>
      <c r="AX940" s="12" t="s">
        <v>72</v>
      </c>
      <c r="AY940" s="143" t="s">
        <v>158</v>
      </c>
    </row>
    <row r="941" spans="2:65" s="13" customFormat="1">
      <c r="B941" s="147"/>
      <c r="D941" s="142" t="s">
        <v>167</v>
      </c>
      <c r="E941" s="148" t="s">
        <v>1</v>
      </c>
      <c r="F941" s="149" t="s">
        <v>1048</v>
      </c>
      <c r="H941" s="150">
        <v>0.73099999999999998</v>
      </c>
      <c r="L941" s="147"/>
      <c r="M941" s="151"/>
      <c r="T941" s="152"/>
      <c r="AT941" s="148" t="s">
        <v>167</v>
      </c>
      <c r="AU941" s="148" t="s">
        <v>82</v>
      </c>
      <c r="AV941" s="13" t="s">
        <v>82</v>
      </c>
      <c r="AW941" s="13" t="s">
        <v>28</v>
      </c>
      <c r="AX941" s="13" t="s">
        <v>72</v>
      </c>
      <c r="AY941" s="148" t="s">
        <v>158</v>
      </c>
    </row>
    <row r="942" spans="2:65" s="13" customFormat="1">
      <c r="B942" s="147"/>
      <c r="D942" s="142" t="s">
        <v>167</v>
      </c>
      <c r="E942" s="148" t="s">
        <v>1</v>
      </c>
      <c r="F942" s="149" t="s">
        <v>1049</v>
      </c>
      <c r="H942" s="150">
        <v>0.2</v>
      </c>
      <c r="L942" s="147"/>
      <c r="M942" s="151"/>
      <c r="T942" s="152"/>
      <c r="AT942" s="148" t="s">
        <v>167</v>
      </c>
      <c r="AU942" s="148" t="s">
        <v>82</v>
      </c>
      <c r="AV942" s="13" t="s">
        <v>82</v>
      </c>
      <c r="AW942" s="13" t="s">
        <v>28</v>
      </c>
      <c r="AX942" s="13" t="s">
        <v>72</v>
      </c>
      <c r="AY942" s="148" t="s">
        <v>158</v>
      </c>
    </row>
    <row r="943" spans="2:65" s="12" customFormat="1">
      <c r="B943" s="141"/>
      <c r="D943" s="142" t="s">
        <v>167</v>
      </c>
      <c r="E943" s="143" t="s">
        <v>1</v>
      </c>
      <c r="F943" s="144" t="s">
        <v>385</v>
      </c>
      <c r="H943" s="143" t="s">
        <v>1</v>
      </c>
      <c r="L943" s="141"/>
      <c r="M943" s="145"/>
      <c r="T943" s="146"/>
      <c r="AT943" s="143" t="s">
        <v>167</v>
      </c>
      <c r="AU943" s="143" t="s">
        <v>82</v>
      </c>
      <c r="AV943" s="12" t="s">
        <v>80</v>
      </c>
      <c r="AW943" s="12" t="s">
        <v>28</v>
      </c>
      <c r="AX943" s="12" t="s">
        <v>72</v>
      </c>
      <c r="AY943" s="143" t="s">
        <v>158</v>
      </c>
    </row>
    <row r="944" spans="2:65" s="13" customFormat="1">
      <c r="B944" s="147"/>
      <c r="D944" s="142" t="s">
        <v>167</v>
      </c>
      <c r="E944" s="148" t="s">
        <v>1</v>
      </c>
      <c r="F944" s="149" t="s">
        <v>1050</v>
      </c>
      <c r="H944" s="150">
        <v>0.432</v>
      </c>
      <c r="L944" s="147"/>
      <c r="M944" s="151"/>
      <c r="T944" s="152"/>
      <c r="AT944" s="148" t="s">
        <v>167</v>
      </c>
      <c r="AU944" s="148" t="s">
        <v>82</v>
      </c>
      <c r="AV944" s="13" t="s">
        <v>82</v>
      </c>
      <c r="AW944" s="13" t="s">
        <v>28</v>
      </c>
      <c r="AX944" s="13" t="s">
        <v>72</v>
      </c>
      <c r="AY944" s="148" t="s">
        <v>158</v>
      </c>
    </row>
    <row r="945" spans="2:65" s="13" customFormat="1">
      <c r="B945" s="147"/>
      <c r="D945" s="142" t="s">
        <v>167</v>
      </c>
      <c r="E945" s="148" t="s">
        <v>1</v>
      </c>
      <c r="F945" s="149" t="s">
        <v>1051</v>
      </c>
      <c r="H945" s="150">
        <v>0.12</v>
      </c>
      <c r="L945" s="147"/>
      <c r="M945" s="151"/>
      <c r="T945" s="152"/>
      <c r="AT945" s="148" t="s">
        <v>167</v>
      </c>
      <c r="AU945" s="148" t="s">
        <v>82</v>
      </c>
      <c r="AV945" s="13" t="s">
        <v>82</v>
      </c>
      <c r="AW945" s="13" t="s">
        <v>28</v>
      </c>
      <c r="AX945" s="13" t="s">
        <v>72</v>
      </c>
      <c r="AY945" s="148" t="s">
        <v>158</v>
      </c>
    </row>
    <row r="946" spans="2:65" s="14" customFormat="1">
      <c r="B946" s="153"/>
      <c r="D946" s="142" t="s">
        <v>167</v>
      </c>
      <c r="E946" s="154" t="s">
        <v>1</v>
      </c>
      <c r="F946" s="155" t="s">
        <v>200</v>
      </c>
      <c r="H946" s="156">
        <v>1.4830000000000001</v>
      </c>
      <c r="L946" s="153"/>
      <c r="M946" s="157"/>
      <c r="T946" s="158"/>
      <c r="AT946" s="154" t="s">
        <v>167</v>
      </c>
      <c r="AU946" s="154" t="s">
        <v>82</v>
      </c>
      <c r="AV946" s="14" t="s">
        <v>165</v>
      </c>
      <c r="AW946" s="14" t="s">
        <v>28</v>
      </c>
      <c r="AX946" s="14" t="s">
        <v>80</v>
      </c>
      <c r="AY946" s="154" t="s">
        <v>158</v>
      </c>
    </row>
    <row r="947" spans="2:65" s="1" customFormat="1" ht="24.2" customHeight="1">
      <c r="B947" s="128"/>
      <c r="C947" s="129" t="s">
        <v>1052</v>
      </c>
      <c r="D947" s="129" t="s">
        <v>160</v>
      </c>
      <c r="E947" s="130" t="s">
        <v>1053</v>
      </c>
      <c r="F947" s="131" t="s">
        <v>1054</v>
      </c>
      <c r="G947" s="132" t="s">
        <v>212</v>
      </c>
      <c r="H947" s="133">
        <v>2.3239999999999998</v>
      </c>
      <c r="I947" s="184"/>
      <c r="J947" s="134">
        <f>ROUND(I947*H947,2)</f>
        <v>0</v>
      </c>
      <c r="K947" s="131" t="s">
        <v>164</v>
      </c>
      <c r="L947" s="29"/>
      <c r="M947" s="135" t="s">
        <v>1</v>
      </c>
      <c r="N947" s="136" t="s">
        <v>37</v>
      </c>
      <c r="O947" s="137">
        <v>0.62</v>
      </c>
      <c r="P947" s="137">
        <f>O947*H947</f>
        <v>1.4408799999999999</v>
      </c>
      <c r="Q947" s="137">
        <v>9.3359999999999999E-2</v>
      </c>
      <c r="R947" s="137">
        <f>Q947*H947</f>
        <v>0.21696863999999999</v>
      </c>
      <c r="S947" s="137">
        <v>0</v>
      </c>
      <c r="T947" s="138">
        <f>S947*H947</f>
        <v>0</v>
      </c>
      <c r="AR947" s="139" t="s">
        <v>165</v>
      </c>
      <c r="AT947" s="139" t="s">
        <v>160</v>
      </c>
      <c r="AU947" s="139" t="s">
        <v>82</v>
      </c>
      <c r="AY947" s="17" t="s">
        <v>158</v>
      </c>
      <c r="BE947" s="140">
        <f>IF(N947="základní",J947,0)</f>
        <v>0</v>
      </c>
      <c r="BF947" s="140">
        <f>IF(N947="snížená",J947,0)</f>
        <v>0</v>
      </c>
      <c r="BG947" s="140">
        <f>IF(N947="zákl. přenesená",J947,0)</f>
        <v>0</v>
      </c>
      <c r="BH947" s="140">
        <f>IF(N947="sníž. přenesená",J947,0)</f>
        <v>0</v>
      </c>
      <c r="BI947" s="140">
        <f>IF(N947="nulová",J947,0)</f>
        <v>0</v>
      </c>
      <c r="BJ947" s="17" t="s">
        <v>80</v>
      </c>
      <c r="BK947" s="140">
        <f>ROUND(I947*H947,2)</f>
        <v>0</v>
      </c>
      <c r="BL947" s="17" t="s">
        <v>165</v>
      </c>
      <c r="BM947" s="139" t="s">
        <v>1055</v>
      </c>
    </row>
    <row r="948" spans="2:65" s="12" customFormat="1">
      <c r="B948" s="141"/>
      <c r="D948" s="142" t="s">
        <v>167</v>
      </c>
      <c r="E948" s="143" t="s">
        <v>1</v>
      </c>
      <c r="F948" s="144" t="s">
        <v>1056</v>
      </c>
      <c r="H948" s="143" t="s">
        <v>1</v>
      </c>
      <c r="L948" s="141"/>
      <c r="M948" s="145"/>
      <c r="T948" s="146"/>
      <c r="AT948" s="143" t="s">
        <v>167</v>
      </c>
      <c r="AU948" s="143" t="s">
        <v>82</v>
      </c>
      <c r="AV948" s="12" t="s">
        <v>80</v>
      </c>
      <c r="AW948" s="12" t="s">
        <v>28</v>
      </c>
      <c r="AX948" s="12" t="s">
        <v>72</v>
      </c>
      <c r="AY948" s="143" t="s">
        <v>158</v>
      </c>
    </row>
    <row r="949" spans="2:65" s="13" customFormat="1">
      <c r="B949" s="147"/>
      <c r="D949" s="142" t="s">
        <v>167</v>
      </c>
      <c r="E949" s="148" t="s">
        <v>1</v>
      </c>
      <c r="F949" s="149" t="s">
        <v>1057</v>
      </c>
      <c r="H949" s="150">
        <v>1.444</v>
      </c>
      <c r="L949" s="147"/>
      <c r="M949" s="151"/>
      <c r="T949" s="152"/>
      <c r="AT949" s="148" t="s">
        <v>167</v>
      </c>
      <c r="AU949" s="148" t="s">
        <v>82</v>
      </c>
      <c r="AV949" s="13" t="s">
        <v>82</v>
      </c>
      <c r="AW949" s="13" t="s">
        <v>28</v>
      </c>
      <c r="AX949" s="13" t="s">
        <v>72</v>
      </c>
      <c r="AY949" s="148" t="s">
        <v>158</v>
      </c>
    </row>
    <row r="950" spans="2:65" s="12" customFormat="1">
      <c r="B950" s="141"/>
      <c r="D950" s="142" t="s">
        <v>167</v>
      </c>
      <c r="E950" s="143" t="s">
        <v>1</v>
      </c>
      <c r="F950" s="144" t="s">
        <v>1058</v>
      </c>
      <c r="H950" s="143" t="s">
        <v>1</v>
      </c>
      <c r="L950" s="141"/>
      <c r="M950" s="145"/>
      <c r="T950" s="146"/>
      <c r="AT950" s="143" t="s">
        <v>167</v>
      </c>
      <c r="AU950" s="143" t="s">
        <v>82</v>
      </c>
      <c r="AV950" s="12" t="s">
        <v>80</v>
      </c>
      <c r="AW950" s="12" t="s">
        <v>28</v>
      </c>
      <c r="AX950" s="12" t="s">
        <v>72</v>
      </c>
      <c r="AY950" s="143" t="s">
        <v>158</v>
      </c>
    </row>
    <row r="951" spans="2:65" s="13" customFormat="1">
      <c r="B951" s="147"/>
      <c r="D951" s="142" t="s">
        <v>167</v>
      </c>
      <c r="E951" s="148" t="s">
        <v>1</v>
      </c>
      <c r="F951" s="149" t="s">
        <v>1059</v>
      </c>
      <c r="H951" s="150">
        <v>0.88</v>
      </c>
      <c r="L951" s="147"/>
      <c r="M951" s="151"/>
      <c r="T951" s="152"/>
      <c r="AT951" s="148" t="s">
        <v>167</v>
      </c>
      <c r="AU951" s="148" t="s">
        <v>82</v>
      </c>
      <c r="AV951" s="13" t="s">
        <v>82</v>
      </c>
      <c r="AW951" s="13" t="s">
        <v>28</v>
      </c>
      <c r="AX951" s="13" t="s">
        <v>72</v>
      </c>
      <c r="AY951" s="148" t="s">
        <v>158</v>
      </c>
    </row>
    <row r="952" spans="2:65" s="14" customFormat="1">
      <c r="B952" s="153"/>
      <c r="D952" s="142" t="s">
        <v>167</v>
      </c>
      <c r="E952" s="154" t="s">
        <v>1</v>
      </c>
      <c r="F952" s="155" t="s">
        <v>200</v>
      </c>
      <c r="H952" s="156">
        <v>2.3239999999999998</v>
      </c>
      <c r="L952" s="153"/>
      <c r="M952" s="157"/>
      <c r="T952" s="158"/>
      <c r="AT952" s="154" t="s">
        <v>167</v>
      </c>
      <c r="AU952" s="154" t="s">
        <v>82</v>
      </c>
      <c r="AV952" s="14" t="s">
        <v>165</v>
      </c>
      <c r="AW952" s="14" t="s">
        <v>28</v>
      </c>
      <c r="AX952" s="14" t="s">
        <v>80</v>
      </c>
      <c r="AY952" s="154" t="s">
        <v>158</v>
      </c>
    </row>
    <row r="953" spans="2:65" s="1" customFormat="1" ht="24.2" customHeight="1">
      <c r="B953" s="128"/>
      <c r="C953" s="129" t="s">
        <v>1060</v>
      </c>
      <c r="D953" s="129" t="s">
        <v>160</v>
      </c>
      <c r="E953" s="130" t="s">
        <v>1061</v>
      </c>
      <c r="F953" s="131" t="s">
        <v>1062</v>
      </c>
      <c r="G953" s="132" t="s">
        <v>212</v>
      </c>
      <c r="H953" s="133">
        <v>1.0629999999999999</v>
      </c>
      <c r="I953" s="184"/>
      <c r="J953" s="134">
        <f>ROUND(I953*H953,2)</f>
        <v>0</v>
      </c>
      <c r="K953" s="131" t="s">
        <v>164</v>
      </c>
      <c r="L953" s="29"/>
      <c r="M953" s="135" t="s">
        <v>1</v>
      </c>
      <c r="N953" s="136" t="s">
        <v>37</v>
      </c>
      <c r="O953" s="137">
        <v>0.56999999999999995</v>
      </c>
      <c r="P953" s="137">
        <f>O953*H953</f>
        <v>0.60590999999999995</v>
      </c>
      <c r="Q953" s="137">
        <v>9.3359999999999999E-2</v>
      </c>
      <c r="R953" s="137">
        <f>Q953*H953</f>
        <v>9.9241679999999999E-2</v>
      </c>
      <c r="S953" s="137">
        <v>0</v>
      </c>
      <c r="T953" s="138">
        <f>S953*H953</f>
        <v>0</v>
      </c>
      <c r="AR953" s="139" t="s">
        <v>165</v>
      </c>
      <c r="AT953" s="139" t="s">
        <v>160</v>
      </c>
      <c r="AU953" s="139" t="s">
        <v>82</v>
      </c>
      <c r="AY953" s="17" t="s">
        <v>158</v>
      </c>
      <c r="BE953" s="140">
        <f>IF(N953="základní",J953,0)</f>
        <v>0</v>
      </c>
      <c r="BF953" s="140">
        <f>IF(N953="snížená",J953,0)</f>
        <v>0</v>
      </c>
      <c r="BG953" s="140">
        <f>IF(N953="zákl. přenesená",J953,0)</f>
        <v>0</v>
      </c>
      <c r="BH953" s="140">
        <f>IF(N953="sníž. přenesená",J953,0)</f>
        <v>0</v>
      </c>
      <c r="BI953" s="140">
        <f>IF(N953="nulová",J953,0)</f>
        <v>0</v>
      </c>
      <c r="BJ953" s="17" t="s">
        <v>80</v>
      </c>
      <c r="BK953" s="140">
        <f>ROUND(I953*H953,2)</f>
        <v>0</v>
      </c>
      <c r="BL953" s="17" t="s">
        <v>165</v>
      </c>
      <c r="BM953" s="139" t="s">
        <v>1063</v>
      </c>
    </row>
    <row r="954" spans="2:65" s="13" customFormat="1">
      <c r="B954" s="147"/>
      <c r="D954" s="142" t="s">
        <v>167</v>
      </c>
      <c r="E954" s="148" t="s">
        <v>1</v>
      </c>
      <c r="F954" s="149" t="s">
        <v>1064</v>
      </c>
      <c r="H954" s="150">
        <v>1.0629999999999999</v>
      </c>
      <c r="L954" s="147"/>
      <c r="M954" s="151"/>
      <c r="T954" s="152"/>
      <c r="AT954" s="148" t="s">
        <v>167</v>
      </c>
      <c r="AU954" s="148" t="s">
        <v>82</v>
      </c>
      <c r="AV954" s="13" t="s">
        <v>82</v>
      </c>
      <c r="AW954" s="13" t="s">
        <v>28</v>
      </c>
      <c r="AX954" s="13" t="s">
        <v>80</v>
      </c>
      <c r="AY954" s="148" t="s">
        <v>158</v>
      </c>
    </row>
    <row r="955" spans="2:65" s="1" customFormat="1" ht="24.2" customHeight="1">
      <c r="B955" s="128"/>
      <c r="C955" s="129" t="s">
        <v>1065</v>
      </c>
      <c r="D955" s="129" t="s">
        <v>160</v>
      </c>
      <c r="E955" s="130" t="s">
        <v>1066</v>
      </c>
      <c r="F955" s="131" t="s">
        <v>1067</v>
      </c>
      <c r="G955" s="132" t="s">
        <v>212</v>
      </c>
      <c r="H955" s="133">
        <v>1.5449999999999999</v>
      </c>
      <c r="I955" s="184"/>
      <c r="J955" s="134">
        <f>ROUND(I955*H955,2)</f>
        <v>0</v>
      </c>
      <c r="K955" s="131" t="s">
        <v>1</v>
      </c>
      <c r="L955" s="29"/>
      <c r="M955" s="135" t="s">
        <v>1</v>
      </c>
      <c r="N955" s="136" t="s">
        <v>37</v>
      </c>
      <c r="O955" s="137">
        <v>0.62</v>
      </c>
      <c r="P955" s="137">
        <f>O955*H955</f>
        <v>0.95789999999999997</v>
      </c>
      <c r="Q955" s="137">
        <v>0.1167</v>
      </c>
      <c r="R955" s="137">
        <f>Q955*H955</f>
        <v>0.18030149999999998</v>
      </c>
      <c r="S955" s="137">
        <v>0</v>
      </c>
      <c r="T955" s="138">
        <f>S955*H955</f>
        <v>0</v>
      </c>
      <c r="AR955" s="139" t="s">
        <v>165</v>
      </c>
      <c r="AT955" s="139" t="s">
        <v>160</v>
      </c>
      <c r="AU955" s="139" t="s">
        <v>82</v>
      </c>
      <c r="AY955" s="17" t="s">
        <v>158</v>
      </c>
      <c r="BE955" s="140">
        <f>IF(N955="základní",J955,0)</f>
        <v>0</v>
      </c>
      <c r="BF955" s="140">
        <f>IF(N955="snížená",J955,0)</f>
        <v>0</v>
      </c>
      <c r="BG955" s="140">
        <f>IF(N955="zákl. přenesená",J955,0)</f>
        <v>0</v>
      </c>
      <c r="BH955" s="140">
        <f>IF(N955="sníž. přenesená",J955,0)</f>
        <v>0</v>
      </c>
      <c r="BI955" s="140">
        <f>IF(N955="nulová",J955,0)</f>
        <v>0</v>
      </c>
      <c r="BJ955" s="17" t="s">
        <v>80</v>
      </c>
      <c r="BK955" s="140">
        <f>ROUND(I955*H955,2)</f>
        <v>0</v>
      </c>
      <c r="BL955" s="17" t="s">
        <v>165</v>
      </c>
      <c r="BM955" s="139" t="s">
        <v>1068</v>
      </c>
    </row>
    <row r="956" spans="2:65" s="12" customFormat="1">
      <c r="B956" s="141"/>
      <c r="D956" s="142" t="s">
        <v>167</v>
      </c>
      <c r="E956" s="143" t="s">
        <v>1</v>
      </c>
      <c r="F956" s="144" t="s">
        <v>1046</v>
      </c>
      <c r="H956" s="143" t="s">
        <v>1</v>
      </c>
      <c r="L956" s="141"/>
      <c r="M956" s="145"/>
      <c r="T956" s="146"/>
      <c r="AT956" s="143" t="s">
        <v>167</v>
      </c>
      <c r="AU956" s="143" t="s">
        <v>82</v>
      </c>
      <c r="AV956" s="12" t="s">
        <v>80</v>
      </c>
      <c r="AW956" s="12" t="s">
        <v>28</v>
      </c>
      <c r="AX956" s="12" t="s">
        <v>72</v>
      </c>
      <c r="AY956" s="143" t="s">
        <v>158</v>
      </c>
    </row>
    <row r="957" spans="2:65" s="12" customFormat="1">
      <c r="B957" s="141"/>
      <c r="D957" s="142" t="s">
        <v>167</v>
      </c>
      <c r="E957" s="143" t="s">
        <v>1</v>
      </c>
      <c r="F957" s="144" t="s">
        <v>1047</v>
      </c>
      <c r="H957" s="143" t="s">
        <v>1</v>
      </c>
      <c r="L957" s="141"/>
      <c r="M957" s="145"/>
      <c r="T957" s="146"/>
      <c r="AT957" s="143" t="s">
        <v>167</v>
      </c>
      <c r="AU957" s="143" t="s">
        <v>82</v>
      </c>
      <c r="AV957" s="12" t="s">
        <v>80</v>
      </c>
      <c r="AW957" s="12" t="s">
        <v>28</v>
      </c>
      <c r="AX957" s="12" t="s">
        <v>72</v>
      </c>
      <c r="AY957" s="143" t="s">
        <v>158</v>
      </c>
    </row>
    <row r="958" spans="2:65" s="13" customFormat="1">
      <c r="B958" s="147"/>
      <c r="D958" s="142" t="s">
        <v>167</v>
      </c>
      <c r="E958" s="148" t="s">
        <v>1</v>
      </c>
      <c r="F958" s="149" t="s">
        <v>1069</v>
      </c>
      <c r="H958" s="150">
        <v>0.61199999999999999</v>
      </c>
      <c r="L958" s="147"/>
      <c r="M958" s="151"/>
      <c r="T958" s="152"/>
      <c r="AT958" s="148" t="s">
        <v>167</v>
      </c>
      <c r="AU958" s="148" t="s">
        <v>82</v>
      </c>
      <c r="AV958" s="13" t="s">
        <v>82</v>
      </c>
      <c r="AW958" s="13" t="s">
        <v>28</v>
      </c>
      <c r="AX958" s="13" t="s">
        <v>72</v>
      </c>
      <c r="AY958" s="148" t="s">
        <v>158</v>
      </c>
    </row>
    <row r="959" spans="2:65" s="12" customFormat="1">
      <c r="B959" s="141"/>
      <c r="D959" s="142" t="s">
        <v>167</v>
      </c>
      <c r="E959" s="143" t="s">
        <v>1</v>
      </c>
      <c r="F959" s="144" t="s">
        <v>480</v>
      </c>
      <c r="H959" s="143" t="s">
        <v>1</v>
      </c>
      <c r="L959" s="141"/>
      <c r="M959" s="145"/>
      <c r="T959" s="146"/>
      <c r="AT959" s="143" t="s">
        <v>167</v>
      </c>
      <c r="AU959" s="143" t="s">
        <v>82</v>
      </c>
      <c r="AV959" s="12" t="s">
        <v>80</v>
      </c>
      <c r="AW959" s="12" t="s">
        <v>28</v>
      </c>
      <c r="AX959" s="12" t="s">
        <v>72</v>
      </c>
      <c r="AY959" s="143" t="s">
        <v>158</v>
      </c>
    </row>
    <row r="960" spans="2:65" s="13" customFormat="1">
      <c r="B960" s="147"/>
      <c r="D960" s="142" t="s">
        <v>167</v>
      </c>
      <c r="E960" s="148" t="s">
        <v>1</v>
      </c>
      <c r="F960" s="149" t="s">
        <v>486</v>
      </c>
      <c r="H960" s="150">
        <v>0.93300000000000005</v>
      </c>
      <c r="L960" s="147"/>
      <c r="M960" s="151"/>
      <c r="T960" s="152"/>
      <c r="AT960" s="148" t="s">
        <v>167</v>
      </c>
      <c r="AU960" s="148" t="s">
        <v>82</v>
      </c>
      <c r="AV960" s="13" t="s">
        <v>82</v>
      </c>
      <c r="AW960" s="13" t="s">
        <v>28</v>
      </c>
      <c r="AX960" s="13" t="s">
        <v>72</v>
      </c>
      <c r="AY960" s="148" t="s">
        <v>158</v>
      </c>
    </row>
    <row r="961" spans="2:65" s="14" customFormat="1">
      <c r="B961" s="153"/>
      <c r="D961" s="142" t="s">
        <v>167</v>
      </c>
      <c r="E961" s="154" t="s">
        <v>1</v>
      </c>
      <c r="F961" s="155" t="s">
        <v>200</v>
      </c>
      <c r="H961" s="156">
        <v>1.5449999999999999</v>
      </c>
      <c r="L961" s="153"/>
      <c r="M961" s="157"/>
      <c r="T961" s="158"/>
      <c r="AT961" s="154" t="s">
        <v>167</v>
      </c>
      <c r="AU961" s="154" t="s">
        <v>82</v>
      </c>
      <c r="AV961" s="14" t="s">
        <v>165</v>
      </c>
      <c r="AW961" s="14" t="s">
        <v>28</v>
      </c>
      <c r="AX961" s="14" t="s">
        <v>80</v>
      </c>
      <c r="AY961" s="154" t="s">
        <v>158</v>
      </c>
    </row>
    <row r="962" spans="2:65" s="1" customFormat="1" ht="16.5" customHeight="1">
      <c r="B962" s="128"/>
      <c r="C962" s="129" t="s">
        <v>1070</v>
      </c>
      <c r="D962" s="129" t="s">
        <v>160</v>
      </c>
      <c r="E962" s="130" t="s">
        <v>1071</v>
      </c>
      <c r="F962" s="131" t="s">
        <v>1072</v>
      </c>
      <c r="G962" s="132" t="s">
        <v>212</v>
      </c>
      <c r="H962" s="133">
        <v>208.83199999999999</v>
      </c>
      <c r="I962" s="184"/>
      <c r="J962" s="134">
        <f>ROUND(I962*H962,2)</f>
        <v>0</v>
      </c>
      <c r="K962" s="131" t="s">
        <v>164</v>
      </c>
      <c r="L962" s="29"/>
      <c r="M962" s="135" t="s">
        <v>1</v>
      </c>
      <c r="N962" s="136" t="s">
        <v>37</v>
      </c>
      <c r="O962" s="137">
        <v>2.5000000000000001E-2</v>
      </c>
      <c r="P962" s="137">
        <f>O962*H962</f>
        <v>5.2208000000000006</v>
      </c>
      <c r="Q962" s="137">
        <v>1.2999999999999999E-4</v>
      </c>
      <c r="R962" s="137">
        <f>Q962*H962</f>
        <v>2.7148159999999998E-2</v>
      </c>
      <c r="S962" s="137">
        <v>0</v>
      </c>
      <c r="T962" s="138">
        <f>S962*H962</f>
        <v>0</v>
      </c>
      <c r="AR962" s="139" t="s">
        <v>165</v>
      </c>
      <c r="AT962" s="139" t="s">
        <v>160</v>
      </c>
      <c r="AU962" s="139" t="s">
        <v>82</v>
      </c>
      <c r="AY962" s="17" t="s">
        <v>158</v>
      </c>
      <c r="BE962" s="140">
        <f>IF(N962="základní",J962,0)</f>
        <v>0</v>
      </c>
      <c r="BF962" s="140">
        <f>IF(N962="snížená",J962,0)</f>
        <v>0</v>
      </c>
      <c r="BG962" s="140">
        <f>IF(N962="zákl. přenesená",J962,0)</f>
        <v>0</v>
      </c>
      <c r="BH962" s="140">
        <f>IF(N962="sníž. přenesená",J962,0)</f>
        <v>0</v>
      </c>
      <c r="BI962" s="140">
        <f>IF(N962="nulová",J962,0)</f>
        <v>0</v>
      </c>
      <c r="BJ962" s="17" t="s">
        <v>80</v>
      </c>
      <c r="BK962" s="140">
        <f>ROUND(I962*H962,2)</f>
        <v>0</v>
      </c>
      <c r="BL962" s="17" t="s">
        <v>165</v>
      </c>
      <c r="BM962" s="139" t="s">
        <v>1073</v>
      </c>
    </row>
    <row r="963" spans="2:65" s="12" customFormat="1">
      <c r="B963" s="141"/>
      <c r="D963" s="142" t="s">
        <v>167</v>
      </c>
      <c r="E963" s="143" t="s">
        <v>1</v>
      </c>
      <c r="F963" s="144" t="s">
        <v>952</v>
      </c>
      <c r="H963" s="143" t="s">
        <v>1</v>
      </c>
      <c r="L963" s="141"/>
      <c r="M963" s="145"/>
      <c r="T963" s="146"/>
      <c r="AT963" s="143" t="s">
        <v>167</v>
      </c>
      <c r="AU963" s="143" t="s">
        <v>82</v>
      </c>
      <c r="AV963" s="12" t="s">
        <v>80</v>
      </c>
      <c r="AW963" s="12" t="s">
        <v>28</v>
      </c>
      <c r="AX963" s="12" t="s">
        <v>72</v>
      </c>
      <c r="AY963" s="143" t="s">
        <v>158</v>
      </c>
    </row>
    <row r="964" spans="2:65" s="13" customFormat="1">
      <c r="B964" s="147"/>
      <c r="D964" s="142" t="s">
        <v>167</v>
      </c>
      <c r="E964" s="148" t="s">
        <v>1</v>
      </c>
      <c r="F964" s="149" t="s">
        <v>1074</v>
      </c>
      <c r="H964" s="150">
        <v>23.6</v>
      </c>
      <c r="L964" s="147"/>
      <c r="M964" s="151"/>
      <c r="T964" s="152"/>
      <c r="AT964" s="148" t="s">
        <v>167</v>
      </c>
      <c r="AU964" s="148" t="s">
        <v>82</v>
      </c>
      <c r="AV964" s="13" t="s">
        <v>82</v>
      </c>
      <c r="AW964" s="13" t="s">
        <v>28</v>
      </c>
      <c r="AX964" s="13" t="s">
        <v>72</v>
      </c>
      <c r="AY964" s="148" t="s">
        <v>158</v>
      </c>
    </row>
    <row r="965" spans="2:65" s="12" customFormat="1">
      <c r="B965" s="141"/>
      <c r="D965" s="142" t="s">
        <v>167</v>
      </c>
      <c r="E965" s="143" t="s">
        <v>1</v>
      </c>
      <c r="F965" s="144" t="s">
        <v>1075</v>
      </c>
      <c r="H965" s="143" t="s">
        <v>1</v>
      </c>
      <c r="L965" s="141"/>
      <c r="M965" s="145"/>
      <c r="T965" s="146"/>
      <c r="AT965" s="143" t="s">
        <v>167</v>
      </c>
      <c r="AU965" s="143" t="s">
        <v>82</v>
      </c>
      <c r="AV965" s="12" t="s">
        <v>80</v>
      </c>
      <c r="AW965" s="12" t="s">
        <v>28</v>
      </c>
      <c r="AX965" s="12" t="s">
        <v>72</v>
      </c>
      <c r="AY965" s="143" t="s">
        <v>158</v>
      </c>
    </row>
    <row r="966" spans="2:65" s="13" customFormat="1">
      <c r="B966" s="147"/>
      <c r="D966" s="142" t="s">
        <v>167</v>
      </c>
      <c r="E966" s="148" t="s">
        <v>1</v>
      </c>
      <c r="F966" s="149" t="s">
        <v>1076</v>
      </c>
      <c r="H966" s="150">
        <v>154.23599999999999</v>
      </c>
      <c r="L966" s="147"/>
      <c r="M966" s="151"/>
      <c r="T966" s="152"/>
      <c r="AT966" s="148" t="s">
        <v>167</v>
      </c>
      <c r="AU966" s="148" t="s">
        <v>82</v>
      </c>
      <c r="AV966" s="13" t="s">
        <v>82</v>
      </c>
      <c r="AW966" s="13" t="s">
        <v>28</v>
      </c>
      <c r="AX966" s="13" t="s">
        <v>72</v>
      </c>
      <c r="AY966" s="148" t="s">
        <v>158</v>
      </c>
    </row>
    <row r="967" spans="2:65" s="13" customFormat="1">
      <c r="B967" s="147"/>
      <c r="D967" s="142" t="s">
        <v>167</v>
      </c>
      <c r="E967" s="148" t="s">
        <v>1</v>
      </c>
      <c r="F967" s="149" t="s">
        <v>1028</v>
      </c>
      <c r="H967" s="150">
        <v>29</v>
      </c>
      <c r="L967" s="147"/>
      <c r="M967" s="151"/>
      <c r="T967" s="152"/>
      <c r="AT967" s="148" t="s">
        <v>167</v>
      </c>
      <c r="AU967" s="148" t="s">
        <v>82</v>
      </c>
      <c r="AV967" s="13" t="s">
        <v>82</v>
      </c>
      <c r="AW967" s="13" t="s">
        <v>28</v>
      </c>
      <c r="AX967" s="13" t="s">
        <v>72</v>
      </c>
      <c r="AY967" s="148" t="s">
        <v>158</v>
      </c>
    </row>
    <row r="968" spans="2:65" s="12" customFormat="1">
      <c r="B968" s="141"/>
      <c r="D968" s="142" t="s">
        <v>167</v>
      </c>
      <c r="E968" s="143" t="s">
        <v>1</v>
      </c>
      <c r="F968" s="144" t="s">
        <v>480</v>
      </c>
      <c r="H968" s="143" t="s">
        <v>1</v>
      </c>
      <c r="L968" s="141"/>
      <c r="M968" s="145"/>
      <c r="T968" s="146"/>
      <c r="AT968" s="143" t="s">
        <v>167</v>
      </c>
      <c r="AU968" s="143" t="s">
        <v>82</v>
      </c>
      <c r="AV968" s="12" t="s">
        <v>80</v>
      </c>
      <c r="AW968" s="12" t="s">
        <v>28</v>
      </c>
      <c r="AX968" s="12" t="s">
        <v>72</v>
      </c>
      <c r="AY968" s="143" t="s">
        <v>158</v>
      </c>
    </row>
    <row r="969" spans="2:65" s="13" customFormat="1">
      <c r="B969" s="147"/>
      <c r="D969" s="142" t="s">
        <v>167</v>
      </c>
      <c r="E969" s="148" t="s">
        <v>1</v>
      </c>
      <c r="F969" s="149" t="s">
        <v>486</v>
      </c>
      <c r="H969" s="150">
        <v>0.93300000000000005</v>
      </c>
      <c r="L969" s="147"/>
      <c r="M969" s="151"/>
      <c r="T969" s="152"/>
      <c r="AT969" s="148" t="s">
        <v>167</v>
      </c>
      <c r="AU969" s="148" t="s">
        <v>82</v>
      </c>
      <c r="AV969" s="13" t="s">
        <v>82</v>
      </c>
      <c r="AW969" s="13" t="s">
        <v>28</v>
      </c>
      <c r="AX969" s="13" t="s">
        <v>72</v>
      </c>
      <c r="AY969" s="148" t="s">
        <v>158</v>
      </c>
    </row>
    <row r="970" spans="2:65" s="13" customFormat="1">
      <c r="B970" s="147"/>
      <c r="D970" s="142" t="s">
        <v>167</v>
      </c>
      <c r="E970" s="148" t="s">
        <v>1</v>
      </c>
      <c r="F970" s="149" t="s">
        <v>1064</v>
      </c>
      <c r="H970" s="150">
        <v>1.0629999999999999</v>
      </c>
      <c r="L970" s="147"/>
      <c r="M970" s="151"/>
      <c r="T970" s="152"/>
      <c r="AT970" s="148" t="s">
        <v>167</v>
      </c>
      <c r="AU970" s="148" t="s">
        <v>82</v>
      </c>
      <c r="AV970" s="13" t="s">
        <v>82</v>
      </c>
      <c r="AW970" s="13" t="s">
        <v>28</v>
      </c>
      <c r="AX970" s="13" t="s">
        <v>72</v>
      </c>
      <c r="AY970" s="148" t="s">
        <v>158</v>
      </c>
    </row>
    <row r="971" spans="2:65" s="14" customFormat="1">
      <c r="B971" s="153"/>
      <c r="D971" s="142" t="s">
        <v>167</v>
      </c>
      <c r="E971" s="154" t="s">
        <v>1</v>
      </c>
      <c r="F971" s="155" t="s">
        <v>200</v>
      </c>
      <c r="H971" s="156">
        <v>208.83199999999999</v>
      </c>
      <c r="L971" s="153"/>
      <c r="M971" s="157"/>
      <c r="T971" s="158"/>
      <c r="AT971" s="154" t="s">
        <v>167</v>
      </c>
      <c r="AU971" s="154" t="s">
        <v>82</v>
      </c>
      <c r="AV971" s="14" t="s">
        <v>165</v>
      </c>
      <c r="AW971" s="14" t="s">
        <v>28</v>
      </c>
      <c r="AX971" s="14" t="s">
        <v>80</v>
      </c>
      <c r="AY971" s="154" t="s">
        <v>158</v>
      </c>
    </row>
    <row r="972" spans="2:65" s="1" customFormat="1" ht="33" customHeight="1">
      <c r="B972" s="128"/>
      <c r="C972" s="129" t="s">
        <v>1077</v>
      </c>
      <c r="D972" s="129" t="s">
        <v>160</v>
      </c>
      <c r="E972" s="130" t="s">
        <v>1078</v>
      </c>
      <c r="F972" s="131" t="s">
        <v>1079</v>
      </c>
      <c r="G972" s="132" t="s">
        <v>212</v>
      </c>
      <c r="H972" s="133">
        <v>65.5</v>
      </c>
      <c r="I972" s="184"/>
      <c r="J972" s="134">
        <f>ROUND(I972*H972,2)</f>
        <v>0</v>
      </c>
      <c r="K972" s="131" t="s">
        <v>164</v>
      </c>
      <c r="L972" s="29"/>
      <c r="M972" s="135" t="s">
        <v>1</v>
      </c>
      <c r="N972" s="136" t="s">
        <v>37</v>
      </c>
      <c r="O972" s="137">
        <v>0.04</v>
      </c>
      <c r="P972" s="137">
        <f>O972*H972</f>
        <v>2.62</v>
      </c>
      <c r="Q972" s="137">
        <v>4.1000000000000003E-3</v>
      </c>
      <c r="R972" s="137">
        <f>Q972*H972</f>
        <v>0.26855000000000001</v>
      </c>
      <c r="S972" s="137">
        <v>0</v>
      </c>
      <c r="T972" s="138">
        <f>S972*H972</f>
        <v>0</v>
      </c>
      <c r="AR972" s="139" t="s">
        <v>165</v>
      </c>
      <c r="AT972" s="139" t="s">
        <v>160</v>
      </c>
      <c r="AU972" s="139" t="s">
        <v>82</v>
      </c>
      <c r="AY972" s="17" t="s">
        <v>158</v>
      </c>
      <c r="BE972" s="140">
        <f>IF(N972="základní",J972,0)</f>
        <v>0</v>
      </c>
      <c r="BF972" s="140">
        <f>IF(N972="snížená",J972,0)</f>
        <v>0</v>
      </c>
      <c r="BG972" s="140">
        <f>IF(N972="zákl. přenesená",J972,0)</f>
        <v>0</v>
      </c>
      <c r="BH972" s="140">
        <f>IF(N972="sníž. přenesená",J972,0)</f>
        <v>0</v>
      </c>
      <c r="BI972" s="140">
        <f>IF(N972="nulová",J972,0)</f>
        <v>0</v>
      </c>
      <c r="BJ972" s="17" t="s">
        <v>80</v>
      </c>
      <c r="BK972" s="140">
        <f>ROUND(I972*H972,2)</f>
        <v>0</v>
      </c>
      <c r="BL972" s="17" t="s">
        <v>165</v>
      </c>
      <c r="BM972" s="139" t="s">
        <v>1080</v>
      </c>
    </row>
    <row r="973" spans="2:65" s="12" customFormat="1">
      <c r="B973" s="141"/>
      <c r="D973" s="142" t="s">
        <v>167</v>
      </c>
      <c r="E973" s="143" t="s">
        <v>1</v>
      </c>
      <c r="F973" s="144" t="s">
        <v>1081</v>
      </c>
      <c r="H973" s="143" t="s">
        <v>1</v>
      </c>
      <c r="L973" s="141"/>
      <c r="M973" s="145"/>
      <c r="T973" s="146"/>
      <c r="AT973" s="143" t="s">
        <v>167</v>
      </c>
      <c r="AU973" s="143" t="s">
        <v>82</v>
      </c>
      <c r="AV973" s="12" t="s">
        <v>80</v>
      </c>
      <c r="AW973" s="12" t="s">
        <v>28</v>
      </c>
      <c r="AX973" s="12" t="s">
        <v>72</v>
      </c>
      <c r="AY973" s="143" t="s">
        <v>158</v>
      </c>
    </row>
    <row r="974" spans="2:65" s="13" customFormat="1">
      <c r="B974" s="147"/>
      <c r="D974" s="142" t="s">
        <v>167</v>
      </c>
      <c r="E974" s="148" t="s">
        <v>1</v>
      </c>
      <c r="F974" s="149" t="s">
        <v>1019</v>
      </c>
      <c r="H974" s="150">
        <v>65.5</v>
      </c>
      <c r="L974" s="147"/>
      <c r="M974" s="151"/>
      <c r="T974" s="152"/>
      <c r="AT974" s="148" t="s">
        <v>167</v>
      </c>
      <c r="AU974" s="148" t="s">
        <v>82</v>
      </c>
      <c r="AV974" s="13" t="s">
        <v>82</v>
      </c>
      <c r="AW974" s="13" t="s">
        <v>28</v>
      </c>
      <c r="AX974" s="13" t="s">
        <v>80</v>
      </c>
      <c r="AY974" s="148" t="s">
        <v>158</v>
      </c>
    </row>
    <row r="975" spans="2:65" s="1" customFormat="1" ht="24.2" customHeight="1">
      <c r="B975" s="128"/>
      <c r="C975" s="129" t="s">
        <v>1082</v>
      </c>
      <c r="D975" s="129" t="s">
        <v>160</v>
      </c>
      <c r="E975" s="130" t="s">
        <v>1083</v>
      </c>
      <c r="F975" s="131" t="s">
        <v>1084</v>
      </c>
      <c r="G975" s="132" t="s">
        <v>237</v>
      </c>
      <c r="H975" s="133">
        <v>179.87</v>
      </c>
      <c r="I975" s="184"/>
      <c r="J975" s="134">
        <f>ROUND(I975*H975,2)</f>
        <v>0</v>
      </c>
      <c r="K975" s="131" t="s">
        <v>164</v>
      </c>
      <c r="L975" s="29"/>
      <c r="M975" s="135" t="s">
        <v>1</v>
      </c>
      <c r="N975" s="136" t="s">
        <v>37</v>
      </c>
      <c r="O975" s="137">
        <v>3.5000000000000003E-2</v>
      </c>
      <c r="P975" s="137">
        <f>O975*H975</f>
        <v>6.2954500000000007</v>
      </c>
      <c r="Q975" s="137">
        <v>2.0000000000000002E-5</v>
      </c>
      <c r="R975" s="137">
        <f>Q975*H975</f>
        <v>3.5974000000000006E-3</v>
      </c>
      <c r="S975" s="137">
        <v>0</v>
      </c>
      <c r="T975" s="138">
        <f>S975*H975</f>
        <v>0</v>
      </c>
      <c r="AR975" s="139" t="s">
        <v>165</v>
      </c>
      <c r="AT975" s="139" t="s">
        <v>160</v>
      </c>
      <c r="AU975" s="139" t="s">
        <v>82</v>
      </c>
      <c r="AY975" s="17" t="s">
        <v>158</v>
      </c>
      <c r="BE975" s="140">
        <f>IF(N975="základní",J975,0)</f>
        <v>0</v>
      </c>
      <c r="BF975" s="140">
        <f>IF(N975="snížená",J975,0)</f>
        <v>0</v>
      </c>
      <c r="BG975" s="140">
        <f>IF(N975="zákl. přenesená",J975,0)</f>
        <v>0</v>
      </c>
      <c r="BH975" s="140">
        <f>IF(N975="sníž. přenesená",J975,0)</f>
        <v>0</v>
      </c>
      <c r="BI975" s="140">
        <f>IF(N975="nulová",J975,0)</f>
        <v>0</v>
      </c>
      <c r="BJ975" s="17" t="s">
        <v>80</v>
      </c>
      <c r="BK975" s="140">
        <f>ROUND(I975*H975,2)</f>
        <v>0</v>
      </c>
      <c r="BL975" s="17" t="s">
        <v>165</v>
      </c>
      <c r="BM975" s="139" t="s">
        <v>1085</v>
      </c>
    </row>
    <row r="976" spans="2:65" s="12" customFormat="1">
      <c r="B976" s="141"/>
      <c r="D976" s="142" t="s">
        <v>167</v>
      </c>
      <c r="E976" s="143" t="s">
        <v>1</v>
      </c>
      <c r="F976" s="144" t="s">
        <v>952</v>
      </c>
      <c r="H976" s="143" t="s">
        <v>1</v>
      </c>
      <c r="L976" s="141"/>
      <c r="M976" s="145"/>
      <c r="T976" s="146"/>
      <c r="AT976" s="143" t="s">
        <v>167</v>
      </c>
      <c r="AU976" s="143" t="s">
        <v>82</v>
      </c>
      <c r="AV976" s="12" t="s">
        <v>80</v>
      </c>
      <c r="AW976" s="12" t="s">
        <v>28</v>
      </c>
      <c r="AX976" s="12" t="s">
        <v>72</v>
      </c>
      <c r="AY976" s="143" t="s">
        <v>158</v>
      </c>
    </row>
    <row r="977" spans="2:65" s="13" customFormat="1">
      <c r="B977" s="147"/>
      <c r="D977" s="142" t="s">
        <v>167</v>
      </c>
      <c r="E977" s="148" t="s">
        <v>1</v>
      </c>
      <c r="F977" s="149" t="s">
        <v>1086</v>
      </c>
      <c r="H977" s="150">
        <v>16.36</v>
      </c>
      <c r="L977" s="147"/>
      <c r="M977" s="151"/>
      <c r="T977" s="152"/>
      <c r="AT977" s="148" t="s">
        <v>167</v>
      </c>
      <c r="AU977" s="148" t="s">
        <v>82</v>
      </c>
      <c r="AV977" s="13" t="s">
        <v>82</v>
      </c>
      <c r="AW977" s="13" t="s">
        <v>28</v>
      </c>
      <c r="AX977" s="13" t="s">
        <v>72</v>
      </c>
      <c r="AY977" s="148" t="s">
        <v>158</v>
      </c>
    </row>
    <row r="978" spans="2:65" s="13" customFormat="1">
      <c r="B978" s="147"/>
      <c r="D978" s="142" t="s">
        <v>167</v>
      </c>
      <c r="E978" s="148" t="s">
        <v>1</v>
      </c>
      <c r="F978" s="149" t="s">
        <v>1087</v>
      </c>
      <c r="H978" s="150">
        <v>12.72</v>
      </c>
      <c r="L978" s="147"/>
      <c r="M978" s="151"/>
      <c r="T978" s="152"/>
      <c r="AT978" s="148" t="s">
        <v>167</v>
      </c>
      <c r="AU978" s="148" t="s">
        <v>82</v>
      </c>
      <c r="AV978" s="13" t="s">
        <v>82</v>
      </c>
      <c r="AW978" s="13" t="s">
        <v>28</v>
      </c>
      <c r="AX978" s="13" t="s">
        <v>72</v>
      </c>
      <c r="AY978" s="148" t="s">
        <v>158</v>
      </c>
    </row>
    <row r="979" spans="2:65" s="13" customFormat="1">
      <c r="B979" s="147"/>
      <c r="D979" s="142" t="s">
        <v>167</v>
      </c>
      <c r="E979" s="148" t="s">
        <v>1</v>
      </c>
      <c r="F979" s="149" t="s">
        <v>1088</v>
      </c>
      <c r="H979" s="150">
        <v>17.66</v>
      </c>
      <c r="L979" s="147"/>
      <c r="M979" s="151"/>
      <c r="T979" s="152"/>
      <c r="AT979" s="148" t="s">
        <v>167</v>
      </c>
      <c r="AU979" s="148" t="s">
        <v>82</v>
      </c>
      <c r="AV979" s="13" t="s">
        <v>82</v>
      </c>
      <c r="AW979" s="13" t="s">
        <v>28</v>
      </c>
      <c r="AX979" s="13" t="s">
        <v>72</v>
      </c>
      <c r="AY979" s="148" t="s">
        <v>158</v>
      </c>
    </row>
    <row r="980" spans="2:65" s="13" customFormat="1">
      <c r="B980" s="147"/>
      <c r="D980" s="142" t="s">
        <v>167</v>
      </c>
      <c r="E980" s="148" t="s">
        <v>1</v>
      </c>
      <c r="F980" s="149" t="s">
        <v>1089</v>
      </c>
      <c r="H980" s="150">
        <v>15.36</v>
      </c>
      <c r="L980" s="147"/>
      <c r="M980" s="151"/>
      <c r="T980" s="152"/>
      <c r="AT980" s="148" t="s">
        <v>167</v>
      </c>
      <c r="AU980" s="148" t="s">
        <v>82</v>
      </c>
      <c r="AV980" s="13" t="s">
        <v>82</v>
      </c>
      <c r="AW980" s="13" t="s">
        <v>28</v>
      </c>
      <c r="AX980" s="13" t="s">
        <v>72</v>
      </c>
      <c r="AY980" s="148" t="s">
        <v>158</v>
      </c>
    </row>
    <row r="981" spans="2:65" s="15" customFormat="1">
      <c r="B981" s="168"/>
      <c r="D981" s="142" t="s">
        <v>167</v>
      </c>
      <c r="E981" s="169" t="s">
        <v>1</v>
      </c>
      <c r="F981" s="170" t="s">
        <v>331</v>
      </c>
      <c r="H981" s="171">
        <v>62.1</v>
      </c>
      <c r="L981" s="168"/>
      <c r="M981" s="172"/>
      <c r="T981" s="173"/>
      <c r="AT981" s="169" t="s">
        <v>167</v>
      </c>
      <c r="AU981" s="169" t="s">
        <v>82</v>
      </c>
      <c r="AV981" s="15" t="s">
        <v>178</v>
      </c>
      <c r="AW981" s="15" t="s">
        <v>28</v>
      </c>
      <c r="AX981" s="15" t="s">
        <v>72</v>
      </c>
      <c r="AY981" s="169" t="s">
        <v>158</v>
      </c>
    </row>
    <row r="982" spans="2:65" s="12" customFormat="1">
      <c r="B982" s="141"/>
      <c r="D982" s="142" t="s">
        <v>167</v>
      </c>
      <c r="E982" s="143" t="s">
        <v>1</v>
      </c>
      <c r="F982" s="144" t="s">
        <v>1090</v>
      </c>
      <c r="H982" s="143" t="s">
        <v>1</v>
      </c>
      <c r="L982" s="141"/>
      <c r="M982" s="145"/>
      <c r="T982" s="146"/>
      <c r="AT982" s="143" t="s">
        <v>167</v>
      </c>
      <c r="AU982" s="143" t="s">
        <v>82</v>
      </c>
      <c r="AV982" s="12" t="s">
        <v>80</v>
      </c>
      <c r="AW982" s="12" t="s">
        <v>28</v>
      </c>
      <c r="AX982" s="12" t="s">
        <v>72</v>
      </c>
      <c r="AY982" s="143" t="s">
        <v>158</v>
      </c>
    </row>
    <row r="983" spans="2:65" s="13" customFormat="1">
      <c r="B983" s="147"/>
      <c r="D983" s="142" t="s">
        <v>167</v>
      </c>
      <c r="E983" s="148" t="s">
        <v>1</v>
      </c>
      <c r="F983" s="149" t="s">
        <v>1091</v>
      </c>
      <c r="H983" s="150">
        <v>57.7</v>
      </c>
      <c r="L983" s="147"/>
      <c r="M983" s="151"/>
      <c r="T983" s="152"/>
      <c r="AT983" s="148" t="s">
        <v>167</v>
      </c>
      <c r="AU983" s="148" t="s">
        <v>82</v>
      </c>
      <c r="AV983" s="13" t="s">
        <v>82</v>
      </c>
      <c r="AW983" s="13" t="s">
        <v>28</v>
      </c>
      <c r="AX983" s="13" t="s">
        <v>72</v>
      </c>
      <c r="AY983" s="148" t="s">
        <v>158</v>
      </c>
    </row>
    <row r="984" spans="2:65" s="12" customFormat="1">
      <c r="B984" s="141"/>
      <c r="D984" s="142" t="s">
        <v>167</v>
      </c>
      <c r="E984" s="143" t="s">
        <v>1</v>
      </c>
      <c r="F984" s="144" t="s">
        <v>1092</v>
      </c>
      <c r="H984" s="143" t="s">
        <v>1</v>
      </c>
      <c r="L984" s="141"/>
      <c r="M984" s="145"/>
      <c r="T984" s="146"/>
      <c r="AT984" s="143" t="s">
        <v>167</v>
      </c>
      <c r="AU984" s="143" t="s">
        <v>82</v>
      </c>
      <c r="AV984" s="12" t="s">
        <v>80</v>
      </c>
      <c r="AW984" s="12" t="s">
        <v>28</v>
      </c>
      <c r="AX984" s="12" t="s">
        <v>72</v>
      </c>
      <c r="AY984" s="143" t="s">
        <v>158</v>
      </c>
    </row>
    <row r="985" spans="2:65" s="13" customFormat="1">
      <c r="B985" s="147"/>
      <c r="D985" s="142" t="s">
        <v>167</v>
      </c>
      <c r="E985" s="148" t="s">
        <v>1</v>
      </c>
      <c r="F985" s="149" t="s">
        <v>1093</v>
      </c>
      <c r="H985" s="150">
        <v>37.39</v>
      </c>
      <c r="L985" s="147"/>
      <c r="M985" s="151"/>
      <c r="T985" s="152"/>
      <c r="AT985" s="148" t="s">
        <v>167</v>
      </c>
      <c r="AU985" s="148" t="s">
        <v>82</v>
      </c>
      <c r="AV985" s="13" t="s">
        <v>82</v>
      </c>
      <c r="AW985" s="13" t="s">
        <v>28</v>
      </c>
      <c r="AX985" s="13" t="s">
        <v>72</v>
      </c>
      <c r="AY985" s="148" t="s">
        <v>158</v>
      </c>
    </row>
    <row r="986" spans="2:65" s="15" customFormat="1">
      <c r="B986" s="168"/>
      <c r="D986" s="142" t="s">
        <v>167</v>
      </c>
      <c r="E986" s="169" t="s">
        <v>1</v>
      </c>
      <c r="F986" s="170" t="s">
        <v>331</v>
      </c>
      <c r="H986" s="171">
        <v>95.09</v>
      </c>
      <c r="L986" s="168"/>
      <c r="M986" s="172"/>
      <c r="T986" s="173"/>
      <c r="AT986" s="169" t="s">
        <v>167</v>
      </c>
      <c r="AU986" s="169" t="s">
        <v>82</v>
      </c>
      <c r="AV986" s="15" t="s">
        <v>178</v>
      </c>
      <c r="AW986" s="15" t="s">
        <v>28</v>
      </c>
      <c r="AX986" s="15" t="s">
        <v>72</v>
      </c>
      <c r="AY986" s="169" t="s">
        <v>158</v>
      </c>
    </row>
    <row r="987" spans="2:65" s="12" customFormat="1">
      <c r="B987" s="141"/>
      <c r="D987" s="142" t="s">
        <v>167</v>
      </c>
      <c r="E987" s="143" t="s">
        <v>1</v>
      </c>
      <c r="F987" s="144" t="s">
        <v>1094</v>
      </c>
      <c r="H987" s="143" t="s">
        <v>1</v>
      </c>
      <c r="L987" s="141"/>
      <c r="M987" s="145"/>
      <c r="T987" s="146"/>
      <c r="AT987" s="143" t="s">
        <v>167</v>
      </c>
      <c r="AU987" s="143" t="s">
        <v>82</v>
      </c>
      <c r="AV987" s="12" t="s">
        <v>80</v>
      </c>
      <c r="AW987" s="12" t="s">
        <v>28</v>
      </c>
      <c r="AX987" s="12" t="s">
        <v>72</v>
      </c>
      <c r="AY987" s="143" t="s">
        <v>158</v>
      </c>
    </row>
    <row r="988" spans="2:65" s="13" customFormat="1">
      <c r="B988" s="147"/>
      <c r="D988" s="142" t="s">
        <v>167</v>
      </c>
      <c r="E988" s="148" t="s">
        <v>1</v>
      </c>
      <c r="F988" s="149" t="s">
        <v>1095</v>
      </c>
      <c r="H988" s="150">
        <v>22.68</v>
      </c>
      <c r="L988" s="147"/>
      <c r="M988" s="151"/>
      <c r="T988" s="152"/>
      <c r="AT988" s="148" t="s">
        <v>167</v>
      </c>
      <c r="AU988" s="148" t="s">
        <v>82</v>
      </c>
      <c r="AV988" s="13" t="s">
        <v>82</v>
      </c>
      <c r="AW988" s="13" t="s">
        <v>28</v>
      </c>
      <c r="AX988" s="13" t="s">
        <v>72</v>
      </c>
      <c r="AY988" s="148" t="s">
        <v>158</v>
      </c>
    </row>
    <row r="989" spans="2:65" s="14" customFormat="1">
      <c r="B989" s="153"/>
      <c r="D989" s="142" t="s">
        <v>167</v>
      </c>
      <c r="E989" s="154" t="s">
        <v>1</v>
      </c>
      <c r="F989" s="155" t="s">
        <v>200</v>
      </c>
      <c r="H989" s="156">
        <v>179.87</v>
      </c>
      <c r="L989" s="153"/>
      <c r="M989" s="157"/>
      <c r="T989" s="158"/>
      <c r="AT989" s="154" t="s">
        <v>167</v>
      </c>
      <c r="AU989" s="154" t="s">
        <v>82</v>
      </c>
      <c r="AV989" s="14" t="s">
        <v>165</v>
      </c>
      <c r="AW989" s="14" t="s">
        <v>28</v>
      </c>
      <c r="AX989" s="14" t="s">
        <v>80</v>
      </c>
      <c r="AY989" s="154" t="s">
        <v>158</v>
      </c>
    </row>
    <row r="990" spans="2:65" s="1" customFormat="1" ht="24.2" customHeight="1">
      <c r="B990" s="128"/>
      <c r="C990" s="129" t="s">
        <v>1096</v>
      </c>
      <c r="D990" s="129" t="s">
        <v>160</v>
      </c>
      <c r="E990" s="130" t="s">
        <v>1097</v>
      </c>
      <c r="F990" s="131" t="s">
        <v>1098</v>
      </c>
      <c r="G990" s="132" t="s">
        <v>163</v>
      </c>
      <c r="H990" s="133">
        <v>26.324000000000002</v>
      </c>
      <c r="I990" s="184"/>
      <c r="J990" s="134">
        <f>ROUND(I990*H990,2)</f>
        <v>0</v>
      </c>
      <c r="K990" s="131" t="s">
        <v>164</v>
      </c>
      <c r="L990" s="29"/>
      <c r="M990" s="135" t="s">
        <v>1</v>
      </c>
      <c r="N990" s="136" t="s">
        <v>37</v>
      </c>
      <c r="O990" s="137">
        <v>2.048</v>
      </c>
      <c r="P990" s="137">
        <f>O990*H990</f>
        <v>53.911552000000007</v>
      </c>
      <c r="Q990" s="137">
        <v>2.16</v>
      </c>
      <c r="R990" s="137">
        <f>Q990*H990</f>
        <v>56.859840000000005</v>
      </c>
      <c r="S990" s="137">
        <v>0</v>
      </c>
      <c r="T990" s="138">
        <f>S990*H990</f>
        <v>0</v>
      </c>
      <c r="AR990" s="139" t="s">
        <v>165</v>
      </c>
      <c r="AT990" s="139" t="s">
        <v>160</v>
      </c>
      <c r="AU990" s="139" t="s">
        <v>82</v>
      </c>
      <c r="AY990" s="17" t="s">
        <v>158</v>
      </c>
      <c r="BE990" s="140">
        <f>IF(N990="základní",J990,0)</f>
        <v>0</v>
      </c>
      <c r="BF990" s="140">
        <f>IF(N990="snížená",J990,0)</f>
        <v>0</v>
      </c>
      <c r="BG990" s="140">
        <f>IF(N990="zákl. přenesená",J990,0)</f>
        <v>0</v>
      </c>
      <c r="BH990" s="140">
        <f>IF(N990="sníž. přenesená",J990,0)</f>
        <v>0</v>
      </c>
      <c r="BI990" s="140">
        <f>IF(N990="nulová",J990,0)</f>
        <v>0</v>
      </c>
      <c r="BJ990" s="17" t="s">
        <v>80</v>
      </c>
      <c r="BK990" s="140">
        <f>ROUND(I990*H990,2)</f>
        <v>0</v>
      </c>
      <c r="BL990" s="17" t="s">
        <v>165</v>
      </c>
      <c r="BM990" s="139" t="s">
        <v>1099</v>
      </c>
    </row>
    <row r="991" spans="2:65" s="12" customFormat="1">
      <c r="B991" s="141"/>
      <c r="D991" s="142" t="s">
        <v>167</v>
      </c>
      <c r="E991" s="143" t="s">
        <v>1</v>
      </c>
      <c r="F991" s="144" t="s">
        <v>952</v>
      </c>
      <c r="H991" s="143" t="s">
        <v>1</v>
      </c>
      <c r="L991" s="141"/>
      <c r="M991" s="145"/>
      <c r="T991" s="146"/>
      <c r="AT991" s="143" t="s">
        <v>167</v>
      </c>
      <c r="AU991" s="143" t="s">
        <v>82</v>
      </c>
      <c r="AV991" s="12" t="s">
        <v>80</v>
      </c>
      <c r="AW991" s="12" t="s">
        <v>28</v>
      </c>
      <c r="AX991" s="12" t="s">
        <v>72</v>
      </c>
      <c r="AY991" s="143" t="s">
        <v>158</v>
      </c>
    </row>
    <row r="992" spans="2:65" s="13" customFormat="1" ht="22.5">
      <c r="B992" s="147"/>
      <c r="D992" s="142" t="s">
        <v>167</v>
      </c>
      <c r="E992" s="148" t="s">
        <v>1</v>
      </c>
      <c r="F992" s="149" t="s">
        <v>959</v>
      </c>
      <c r="H992" s="150">
        <v>2.5649999999999999</v>
      </c>
      <c r="L992" s="147"/>
      <c r="M992" s="151"/>
      <c r="T992" s="152"/>
      <c r="AT992" s="148" t="s">
        <v>167</v>
      </c>
      <c r="AU992" s="148" t="s">
        <v>82</v>
      </c>
      <c r="AV992" s="13" t="s">
        <v>82</v>
      </c>
      <c r="AW992" s="13" t="s">
        <v>28</v>
      </c>
      <c r="AX992" s="13" t="s">
        <v>72</v>
      </c>
      <c r="AY992" s="148" t="s">
        <v>158</v>
      </c>
    </row>
    <row r="993" spans="2:65" s="12" customFormat="1">
      <c r="B993" s="141"/>
      <c r="D993" s="142" t="s">
        <v>167</v>
      </c>
      <c r="E993" s="143" t="s">
        <v>1</v>
      </c>
      <c r="F993" s="144" t="s">
        <v>960</v>
      </c>
      <c r="H993" s="143" t="s">
        <v>1</v>
      </c>
      <c r="L993" s="141"/>
      <c r="M993" s="145"/>
      <c r="T993" s="146"/>
      <c r="AT993" s="143" t="s">
        <v>167</v>
      </c>
      <c r="AU993" s="143" t="s">
        <v>82</v>
      </c>
      <c r="AV993" s="12" t="s">
        <v>80</v>
      </c>
      <c r="AW993" s="12" t="s">
        <v>28</v>
      </c>
      <c r="AX993" s="12" t="s">
        <v>72</v>
      </c>
      <c r="AY993" s="143" t="s">
        <v>158</v>
      </c>
    </row>
    <row r="994" spans="2:65" s="13" customFormat="1">
      <c r="B994" s="147"/>
      <c r="D994" s="142" t="s">
        <v>167</v>
      </c>
      <c r="E994" s="148" t="s">
        <v>1</v>
      </c>
      <c r="F994" s="149" t="s">
        <v>1100</v>
      </c>
      <c r="H994" s="150">
        <v>0.08</v>
      </c>
      <c r="L994" s="147"/>
      <c r="M994" s="151"/>
      <c r="T994" s="152"/>
      <c r="AT994" s="148" t="s">
        <v>167</v>
      </c>
      <c r="AU994" s="148" t="s">
        <v>82</v>
      </c>
      <c r="AV994" s="13" t="s">
        <v>82</v>
      </c>
      <c r="AW994" s="13" t="s">
        <v>28</v>
      </c>
      <c r="AX994" s="13" t="s">
        <v>72</v>
      </c>
      <c r="AY994" s="148" t="s">
        <v>158</v>
      </c>
    </row>
    <row r="995" spans="2:65" s="15" customFormat="1">
      <c r="B995" s="168"/>
      <c r="D995" s="142" t="s">
        <v>167</v>
      </c>
      <c r="E995" s="169" t="s">
        <v>1</v>
      </c>
      <c r="F995" s="170" t="s">
        <v>331</v>
      </c>
      <c r="H995" s="171">
        <v>2.645</v>
      </c>
      <c r="L995" s="168"/>
      <c r="M995" s="172"/>
      <c r="T995" s="173"/>
      <c r="AT995" s="169" t="s">
        <v>167</v>
      </c>
      <c r="AU995" s="169" t="s">
        <v>82</v>
      </c>
      <c r="AV995" s="15" t="s">
        <v>178</v>
      </c>
      <c r="AW995" s="15" t="s">
        <v>28</v>
      </c>
      <c r="AX995" s="15" t="s">
        <v>72</v>
      </c>
      <c r="AY995" s="169" t="s">
        <v>158</v>
      </c>
    </row>
    <row r="996" spans="2:65" s="12" customFormat="1">
      <c r="B996" s="141"/>
      <c r="D996" s="142" t="s">
        <v>167</v>
      </c>
      <c r="E996" s="143" t="s">
        <v>1</v>
      </c>
      <c r="F996" s="144" t="s">
        <v>1090</v>
      </c>
      <c r="H996" s="143" t="s">
        <v>1</v>
      </c>
      <c r="L996" s="141"/>
      <c r="M996" s="145"/>
      <c r="T996" s="146"/>
      <c r="AT996" s="143" t="s">
        <v>167</v>
      </c>
      <c r="AU996" s="143" t="s">
        <v>82</v>
      </c>
      <c r="AV996" s="12" t="s">
        <v>80</v>
      </c>
      <c r="AW996" s="12" t="s">
        <v>28</v>
      </c>
      <c r="AX996" s="12" t="s">
        <v>72</v>
      </c>
      <c r="AY996" s="143" t="s">
        <v>158</v>
      </c>
    </row>
    <row r="997" spans="2:65" s="13" customFormat="1">
      <c r="B997" s="147"/>
      <c r="D997" s="142" t="s">
        <v>167</v>
      </c>
      <c r="E997" s="148" t="s">
        <v>1</v>
      </c>
      <c r="F997" s="149" t="s">
        <v>1101</v>
      </c>
      <c r="H997" s="150">
        <v>21.562999999999999</v>
      </c>
      <c r="L997" s="147"/>
      <c r="M997" s="151"/>
      <c r="T997" s="152"/>
      <c r="AT997" s="148" t="s">
        <v>167</v>
      </c>
      <c r="AU997" s="148" t="s">
        <v>82</v>
      </c>
      <c r="AV997" s="13" t="s">
        <v>82</v>
      </c>
      <c r="AW997" s="13" t="s">
        <v>28</v>
      </c>
      <c r="AX997" s="13" t="s">
        <v>72</v>
      </c>
      <c r="AY997" s="148" t="s">
        <v>158</v>
      </c>
    </row>
    <row r="998" spans="2:65" s="13" customFormat="1">
      <c r="B998" s="147"/>
      <c r="D998" s="142" t="s">
        <v>167</v>
      </c>
      <c r="E998" s="148" t="s">
        <v>1</v>
      </c>
      <c r="F998" s="149" t="s">
        <v>1102</v>
      </c>
      <c r="H998" s="150">
        <v>2.1160000000000001</v>
      </c>
      <c r="L998" s="147"/>
      <c r="M998" s="151"/>
      <c r="T998" s="152"/>
      <c r="AT998" s="148" t="s">
        <v>167</v>
      </c>
      <c r="AU998" s="148" t="s">
        <v>82</v>
      </c>
      <c r="AV998" s="13" t="s">
        <v>82</v>
      </c>
      <c r="AW998" s="13" t="s">
        <v>28</v>
      </c>
      <c r="AX998" s="13" t="s">
        <v>72</v>
      </c>
      <c r="AY998" s="148" t="s">
        <v>158</v>
      </c>
    </row>
    <row r="999" spans="2:65" s="14" customFormat="1">
      <c r="B999" s="153"/>
      <c r="D999" s="142" t="s">
        <v>167</v>
      </c>
      <c r="E999" s="154" t="s">
        <v>1</v>
      </c>
      <c r="F999" s="155" t="s">
        <v>200</v>
      </c>
      <c r="H999" s="156">
        <v>26.324000000000002</v>
      </c>
      <c r="L999" s="153"/>
      <c r="M999" s="157"/>
      <c r="T999" s="158"/>
      <c r="AT999" s="154" t="s">
        <v>167</v>
      </c>
      <c r="AU999" s="154" t="s">
        <v>82</v>
      </c>
      <c r="AV999" s="14" t="s">
        <v>165</v>
      </c>
      <c r="AW999" s="14" t="s">
        <v>28</v>
      </c>
      <c r="AX999" s="14" t="s">
        <v>80</v>
      </c>
      <c r="AY999" s="154" t="s">
        <v>158</v>
      </c>
    </row>
    <row r="1000" spans="2:65" s="1" customFormat="1" ht="24.2" customHeight="1">
      <c r="B1000" s="128"/>
      <c r="C1000" s="129" t="s">
        <v>1103</v>
      </c>
      <c r="D1000" s="129" t="s">
        <v>160</v>
      </c>
      <c r="E1000" s="130" t="s">
        <v>1104</v>
      </c>
      <c r="F1000" s="131" t="s">
        <v>1105</v>
      </c>
      <c r="G1000" s="132" t="s">
        <v>163</v>
      </c>
      <c r="H1000" s="133">
        <v>6.4660000000000002</v>
      </c>
      <c r="I1000" s="184"/>
      <c r="J1000" s="134">
        <f>ROUND(I1000*H1000,2)</f>
        <v>0</v>
      </c>
      <c r="K1000" s="131" t="s">
        <v>164</v>
      </c>
      <c r="L1000" s="29"/>
      <c r="M1000" s="135" t="s">
        <v>1</v>
      </c>
      <c r="N1000" s="136" t="s">
        <v>37</v>
      </c>
      <c r="O1000" s="137">
        <v>2.048</v>
      </c>
      <c r="P1000" s="137">
        <f>O1000*H1000</f>
        <v>13.242368000000001</v>
      </c>
      <c r="Q1000" s="137">
        <v>2.16</v>
      </c>
      <c r="R1000" s="137">
        <f>Q1000*H1000</f>
        <v>13.966560000000001</v>
      </c>
      <c r="S1000" s="137">
        <v>0</v>
      </c>
      <c r="T1000" s="138">
        <f>S1000*H1000</f>
        <v>0</v>
      </c>
      <c r="AR1000" s="139" t="s">
        <v>165</v>
      </c>
      <c r="AT1000" s="139" t="s">
        <v>160</v>
      </c>
      <c r="AU1000" s="139" t="s">
        <v>82</v>
      </c>
      <c r="AY1000" s="17" t="s">
        <v>158</v>
      </c>
      <c r="BE1000" s="140">
        <f>IF(N1000="základní",J1000,0)</f>
        <v>0</v>
      </c>
      <c r="BF1000" s="140">
        <f>IF(N1000="snížená",J1000,0)</f>
        <v>0</v>
      </c>
      <c r="BG1000" s="140">
        <f>IF(N1000="zákl. přenesená",J1000,0)</f>
        <v>0</v>
      </c>
      <c r="BH1000" s="140">
        <f>IF(N1000="sníž. přenesená",J1000,0)</f>
        <v>0</v>
      </c>
      <c r="BI1000" s="140">
        <f>IF(N1000="nulová",J1000,0)</f>
        <v>0</v>
      </c>
      <c r="BJ1000" s="17" t="s">
        <v>80</v>
      </c>
      <c r="BK1000" s="140">
        <f>ROUND(I1000*H1000,2)</f>
        <v>0</v>
      </c>
      <c r="BL1000" s="17" t="s">
        <v>165</v>
      </c>
      <c r="BM1000" s="139" t="s">
        <v>1106</v>
      </c>
    </row>
    <row r="1001" spans="2:65" s="13" customFormat="1">
      <c r="B1001" s="147"/>
      <c r="D1001" s="142" t="s">
        <v>167</v>
      </c>
      <c r="E1001" s="148" t="s">
        <v>1</v>
      </c>
      <c r="F1001" s="149" t="s">
        <v>1107</v>
      </c>
      <c r="H1001" s="150">
        <v>4.3499999999999996</v>
      </c>
      <c r="L1001" s="147"/>
      <c r="M1001" s="151"/>
      <c r="T1001" s="152"/>
      <c r="AT1001" s="148" t="s">
        <v>167</v>
      </c>
      <c r="AU1001" s="148" t="s">
        <v>82</v>
      </c>
      <c r="AV1001" s="13" t="s">
        <v>82</v>
      </c>
      <c r="AW1001" s="13" t="s">
        <v>28</v>
      </c>
      <c r="AX1001" s="13" t="s">
        <v>72</v>
      </c>
      <c r="AY1001" s="148" t="s">
        <v>158</v>
      </c>
    </row>
    <row r="1002" spans="2:65" s="13" customFormat="1">
      <c r="B1002" s="147"/>
      <c r="D1002" s="142" t="s">
        <v>167</v>
      </c>
      <c r="E1002" s="148" t="s">
        <v>1</v>
      </c>
      <c r="F1002" s="149" t="s">
        <v>1102</v>
      </c>
      <c r="H1002" s="150">
        <v>2.1160000000000001</v>
      </c>
      <c r="L1002" s="147"/>
      <c r="M1002" s="151"/>
      <c r="T1002" s="152"/>
      <c r="AT1002" s="148" t="s">
        <v>167</v>
      </c>
      <c r="AU1002" s="148" t="s">
        <v>82</v>
      </c>
      <c r="AV1002" s="13" t="s">
        <v>82</v>
      </c>
      <c r="AW1002" s="13" t="s">
        <v>28</v>
      </c>
      <c r="AX1002" s="13" t="s">
        <v>72</v>
      </c>
      <c r="AY1002" s="148" t="s">
        <v>158</v>
      </c>
    </row>
    <row r="1003" spans="2:65" s="14" customFormat="1">
      <c r="B1003" s="153"/>
      <c r="D1003" s="142" t="s">
        <v>167</v>
      </c>
      <c r="E1003" s="154" t="s">
        <v>1</v>
      </c>
      <c r="F1003" s="155" t="s">
        <v>200</v>
      </c>
      <c r="H1003" s="156">
        <v>6.4660000000000002</v>
      </c>
      <c r="L1003" s="153"/>
      <c r="M1003" s="157"/>
      <c r="T1003" s="158"/>
      <c r="AT1003" s="154" t="s">
        <v>167</v>
      </c>
      <c r="AU1003" s="154" t="s">
        <v>82</v>
      </c>
      <c r="AV1003" s="14" t="s">
        <v>165</v>
      </c>
      <c r="AW1003" s="14" t="s">
        <v>28</v>
      </c>
      <c r="AX1003" s="14" t="s">
        <v>80</v>
      </c>
      <c r="AY1003" s="154" t="s">
        <v>158</v>
      </c>
    </row>
    <row r="1004" spans="2:65" s="1" customFormat="1" ht="24.2" customHeight="1">
      <c r="B1004" s="128"/>
      <c r="C1004" s="129" t="s">
        <v>1108</v>
      </c>
      <c r="D1004" s="129" t="s">
        <v>160</v>
      </c>
      <c r="E1004" s="130" t="s">
        <v>1109</v>
      </c>
      <c r="F1004" s="131" t="s">
        <v>1110</v>
      </c>
      <c r="G1004" s="132" t="s">
        <v>310</v>
      </c>
      <c r="H1004" s="133">
        <v>1</v>
      </c>
      <c r="I1004" s="184"/>
      <c r="J1004" s="134">
        <f>ROUND(I1004*H1004,2)</f>
        <v>0</v>
      </c>
      <c r="K1004" s="131" t="s">
        <v>164</v>
      </c>
      <c r="L1004" s="29"/>
      <c r="M1004" s="135" t="s">
        <v>1</v>
      </c>
      <c r="N1004" s="136" t="s">
        <v>37</v>
      </c>
      <c r="O1004" s="137">
        <v>1.03</v>
      </c>
      <c r="P1004" s="137">
        <f>O1004*H1004</f>
        <v>1.03</v>
      </c>
      <c r="Q1004" s="137">
        <v>9.6000000000000002E-4</v>
      </c>
      <c r="R1004" s="137">
        <f>Q1004*H1004</f>
        <v>9.6000000000000002E-4</v>
      </c>
      <c r="S1004" s="137">
        <v>0</v>
      </c>
      <c r="T1004" s="138">
        <f>S1004*H1004</f>
        <v>0</v>
      </c>
      <c r="AR1004" s="139" t="s">
        <v>165</v>
      </c>
      <c r="AT1004" s="139" t="s">
        <v>160</v>
      </c>
      <c r="AU1004" s="139" t="s">
        <v>82</v>
      </c>
      <c r="AY1004" s="17" t="s">
        <v>158</v>
      </c>
      <c r="BE1004" s="140">
        <f>IF(N1004="základní",J1004,0)</f>
        <v>0</v>
      </c>
      <c r="BF1004" s="140">
        <f>IF(N1004="snížená",J1004,0)</f>
        <v>0</v>
      </c>
      <c r="BG1004" s="140">
        <f>IF(N1004="zákl. přenesená",J1004,0)</f>
        <v>0</v>
      </c>
      <c r="BH1004" s="140">
        <f>IF(N1004="sníž. přenesená",J1004,0)</f>
        <v>0</v>
      </c>
      <c r="BI1004" s="140">
        <f>IF(N1004="nulová",J1004,0)</f>
        <v>0</v>
      </c>
      <c r="BJ1004" s="17" t="s">
        <v>80</v>
      </c>
      <c r="BK1004" s="140">
        <f>ROUND(I1004*H1004,2)</f>
        <v>0</v>
      </c>
      <c r="BL1004" s="17" t="s">
        <v>165</v>
      </c>
      <c r="BM1004" s="139" t="s">
        <v>1111</v>
      </c>
    </row>
    <row r="1005" spans="2:65" s="13" customFormat="1">
      <c r="B1005" s="147"/>
      <c r="D1005" s="142" t="s">
        <v>167</v>
      </c>
      <c r="E1005" s="148" t="s">
        <v>1</v>
      </c>
      <c r="F1005" s="149" t="s">
        <v>1112</v>
      </c>
      <c r="H1005" s="150">
        <v>1</v>
      </c>
      <c r="L1005" s="147"/>
      <c r="M1005" s="151"/>
      <c r="T1005" s="152"/>
      <c r="AT1005" s="148" t="s">
        <v>167</v>
      </c>
      <c r="AU1005" s="148" t="s">
        <v>82</v>
      </c>
      <c r="AV1005" s="13" t="s">
        <v>82</v>
      </c>
      <c r="AW1005" s="13" t="s">
        <v>28</v>
      </c>
      <c r="AX1005" s="13" t="s">
        <v>80</v>
      </c>
      <c r="AY1005" s="148" t="s">
        <v>158</v>
      </c>
    </row>
    <row r="1006" spans="2:65" s="1" customFormat="1" ht="24.2" customHeight="1">
      <c r="B1006" s="128"/>
      <c r="C1006" s="159" t="s">
        <v>1113</v>
      </c>
      <c r="D1006" s="159" t="s">
        <v>242</v>
      </c>
      <c r="E1006" s="160" t="s">
        <v>1114</v>
      </c>
      <c r="F1006" s="161" t="s">
        <v>1115</v>
      </c>
      <c r="G1006" s="162" t="s">
        <v>310</v>
      </c>
      <c r="H1006" s="163">
        <v>1</v>
      </c>
      <c r="I1006" s="188"/>
      <c r="J1006" s="164">
        <f>ROUND(I1006*H1006,2)</f>
        <v>0</v>
      </c>
      <c r="K1006" s="161" t="s">
        <v>164</v>
      </c>
      <c r="L1006" s="165"/>
      <c r="M1006" s="166" t="s">
        <v>1</v>
      </c>
      <c r="N1006" s="167" t="s">
        <v>37</v>
      </c>
      <c r="O1006" s="137">
        <v>0</v>
      </c>
      <c r="P1006" s="137">
        <f>O1006*H1006</f>
        <v>0</v>
      </c>
      <c r="Q1006" s="137">
        <v>1.95E-2</v>
      </c>
      <c r="R1006" s="137">
        <f>Q1006*H1006</f>
        <v>1.95E-2</v>
      </c>
      <c r="S1006" s="137">
        <v>0</v>
      </c>
      <c r="T1006" s="138">
        <f>S1006*H1006</f>
        <v>0</v>
      </c>
      <c r="AR1006" s="139" t="s">
        <v>209</v>
      </c>
      <c r="AT1006" s="139" t="s">
        <v>242</v>
      </c>
      <c r="AU1006" s="139" t="s">
        <v>82</v>
      </c>
      <c r="AY1006" s="17" t="s">
        <v>158</v>
      </c>
      <c r="BE1006" s="140">
        <f>IF(N1006="základní",J1006,0)</f>
        <v>0</v>
      </c>
      <c r="BF1006" s="140">
        <f>IF(N1006="snížená",J1006,0)</f>
        <v>0</v>
      </c>
      <c r="BG1006" s="140">
        <f>IF(N1006="zákl. přenesená",J1006,0)</f>
        <v>0</v>
      </c>
      <c r="BH1006" s="140">
        <f>IF(N1006="sníž. přenesená",J1006,0)</f>
        <v>0</v>
      </c>
      <c r="BI1006" s="140">
        <f>IF(N1006="nulová",J1006,0)</f>
        <v>0</v>
      </c>
      <c r="BJ1006" s="17" t="s">
        <v>80</v>
      </c>
      <c r="BK1006" s="140">
        <f>ROUND(I1006*H1006,2)</f>
        <v>0</v>
      </c>
      <c r="BL1006" s="17" t="s">
        <v>165</v>
      </c>
      <c r="BM1006" s="139" t="s">
        <v>1116</v>
      </c>
    </row>
    <row r="1007" spans="2:65" s="1" customFormat="1" ht="21.75" customHeight="1">
      <c r="B1007" s="128"/>
      <c r="C1007" s="129" t="s">
        <v>1117</v>
      </c>
      <c r="D1007" s="129" t="s">
        <v>160</v>
      </c>
      <c r="E1007" s="130" t="s">
        <v>1118</v>
      </c>
      <c r="F1007" s="131" t="s">
        <v>1119</v>
      </c>
      <c r="G1007" s="132" t="s">
        <v>310</v>
      </c>
      <c r="H1007" s="133">
        <v>3</v>
      </c>
      <c r="I1007" s="184"/>
      <c r="J1007" s="134">
        <f>ROUND(I1007*H1007,2)</f>
        <v>0</v>
      </c>
      <c r="K1007" s="131" t="s">
        <v>164</v>
      </c>
      <c r="L1007" s="29"/>
      <c r="M1007" s="135" t="s">
        <v>1</v>
      </c>
      <c r="N1007" s="136" t="s">
        <v>37</v>
      </c>
      <c r="O1007" s="137">
        <v>1.607</v>
      </c>
      <c r="P1007" s="137">
        <f>O1007*H1007</f>
        <v>4.8209999999999997</v>
      </c>
      <c r="Q1007" s="137">
        <v>4.684E-2</v>
      </c>
      <c r="R1007" s="137">
        <f>Q1007*H1007</f>
        <v>0.14052000000000001</v>
      </c>
      <c r="S1007" s="137">
        <v>0</v>
      </c>
      <c r="T1007" s="138">
        <f>S1007*H1007</f>
        <v>0</v>
      </c>
      <c r="AR1007" s="139" t="s">
        <v>165</v>
      </c>
      <c r="AT1007" s="139" t="s">
        <v>160</v>
      </c>
      <c r="AU1007" s="139" t="s">
        <v>82</v>
      </c>
      <c r="AY1007" s="17" t="s">
        <v>158</v>
      </c>
      <c r="BE1007" s="140">
        <f>IF(N1007="základní",J1007,0)</f>
        <v>0</v>
      </c>
      <c r="BF1007" s="140">
        <f>IF(N1007="snížená",J1007,0)</f>
        <v>0</v>
      </c>
      <c r="BG1007" s="140">
        <f>IF(N1007="zákl. přenesená",J1007,0)</f>
        <v>0</v>
      </c>
      <c r="BH1007" s="140">
        <f>IF(N1007="sníž. přenesená",J1007,0)</f>
        <v>0</v>
      </c>
      <c r="BI1007" s="140">
        <f>IF(N1007="nulová",J1007,0)</f>
        <v>0</v>
      </c>
      <c r="BJ1007" s="17" t="s">
        <v>80</v>
      </c>
      <c r="BK1007" s="140">
        <f>ROUND(I1007*H1007,2)</f>
        <v>0</v>
      </c>
      <c r="BL1007" s="17" t="s">
        <v>165</v>
      </c>
      <c r="BM1007" s="139" t="s">
        <v>1120</v>
      </c>
    </row>
    <row r="1008" spans="2:65" s="13" customFormat="1">
      <c r="B1008" s="147"/>
      <c r="D1008" s="142" t="s">
        <v>167</v>
      </c>
      <c r="E1008" s="148" t="s">
        <v>1</v>
      </c>
      <c r="F1008" s="149" t="s">
        <v>1121</v>
      </c>
      <c r="H1008" s="150">
        <v>2</v>
      </c>
      <c r="L1008" s="147"/>
      <c r="M1008" s="151"/>
      <c r="T1008" s="152"/>
      <c r="AT1008" s="148" t="s">
        <v>167</v>
      </c>
      <c r="AU1008" s="148" t="s">
        <v>82</v>
      </c>
      <c r="AV1008" s="13" t="s">
        <v>82</v>
      </c>
      <c r="AW1008" s="13" t="s">
        <v>28</v>
      </c>
      <c r="AX1008" s="13" t="s">
        <v>72</v>
      </c>
      <c r="AY1008" s="148" t="s">
        <v>158</v>
      </c>
    </row>
    <row r="1009" spans="2:65" s="13" customFormat="1">
      <c r="B1009" s="147"/>
      <c r="D1009" s="142" t="s">
        <v>167</v>
      </c>
      <c r="E1009" s="148" t="s">
        <v>1</v>
      </c>
      <c r="F1009" s="149" t="s">
        <v>1122</v>
      </c>
      <c r="H1009" s="150">
        <v>1</v>
      </c>
      <c r="L1009" s="147"/>
      <c r="M1009" s="151"/>
      <c r="T1009" s="152"/>
      <c r="AT1009" s="148" t="s">
        <v>167</v>
      </c>
      <c r="AU1009" s="148" t="s">
        <v>82</v>
      </c>
      <c r="AV1009" s="13" t="s">
        <v>82</v>
      </c>
      <c r="AW1009" s="13" t="s">
        <v>28</v>
      </c>
      <c r="AX1009" s="13" t="s">
        <v>72</v>
      </c>
      <c r="AY1009" s="148" t="s">
        <v>158</v>
      </c>
    </row>
    <row r="1010" spans="2:65" s="14" customFormat="1">
      <c r="B1010" s="153"/>
      <c r="D1010" s="142" t="s">
        <v>167</v>
      </c>
      <c r="E1010" s="154" t="s">
        <v>1</v>
      </c>
      <c r="F1010" s="155" t="s">
        <v>200</v>
      </c>
      <c r="H1010" s="156">
        <v>3</v>
      </c>
      <c r="L1010" s="153"/>
      <c r="M1010" s="157"/>
      <c r="T1010" s="158"/>
      <c r="AT1010" s="154" t="s">
        <v>167</v>
      </c>
      <c r="AU1010" s="154" t="s">
        <v>82</v>
      </c>
      <c r="AV1010" s="14" t="s">
        <v>165</v>
      </c>
      <c r="AW1010" s="14" t="s">
        <v>28</v>
      </c>
      <c r="AX1010" s="14" t="s">
        <v>80</v>
      </c>
      <c r="AY1010" s="154" t="s">
        <v>158</v>
      </c>
    </row>
    <row r="1011" spans="2:65" s="1" customFormat="1" ht="24.2" customHeight="1">
      <c r="B1011" s="128"/>
      <c r="C1011" s="129" t="s">
        <v>1123</v>
      </c>
      <c r="D1011" s="129" t="s">
        <v>160</v>
      </c>
      <c r="E1011" s="130" t="s">
        <v>1124</v>
      </c>
      <c r="F1011" s="131" t="s">
        <v>1125</v>
      </c>
      <c r="G1011" s="132" t="s">
        <v>310</v>
      </c>
      <c r="H1011" s="133">
        <v>16</v>
      </c>
      <c r="I1011" s="184"/>
      <c r="J1011" s="134">
        <f>ROUND(I1011*H1011,2)</f>
        <v>0</v>
      </c>
      <c r="K1011" s="131" t="s">
        <v>164</v>
      </c>
      <c r="L1011" s="29"/>
      <c r="M1011" s="135" t="s">
        <v>1</v>
      </c>
      <c r="N1011" s="136" t="s">
        <v>37</v>
      </c>
      <c r="O1011" s="137">
        <v>0.84</v>
      </c>
      <c r="P1011" s="137">
        <f>O1011*H1011</f>
        <v>13.44</v>
      </c>
      <c r="Q1011" s="137">
        <v>4.8000000000000001E-4</v>
      </c>
      <c r="R1011" s="137">
        <f>Q1011*H1011</f>
        <v>7.6800000000000002E-3</v>
      </c>
      <c r="S1011" s="137">
        <v>0</v>
      </c>
      <c r="T1011" s="138">
        <f>S1011*H1011</f>
        <v>0</v>
      </c>
      <c r="AR1011" s="139" t="s">
        <v>165</v>
      </c>
      <c r="AT1011" s="139" t="s">
        <v>160</v>
      </c>
      <c r="AU1011" s="139" t="s">
        <v>82</v>
      </c>
      <c r="AY1011" s="17" t="s">
        <v>158</v>
      </c>
      <c r="BE1011" s="140">
        <f>IF(N1011="základní",J1011,0)</f>
        <v>0</v>
      </c>
      <c r="BF1011" s="140">
        <f>IF(N1011="snížená",J1011,0)</f>
        <v>0</v>
      </c>
      <c r="BG1011" s="140">
        <f>IF(N1011="zákl. přenesená",J1011,0)</f>
        <v>0</v>
      </c>
      <c r="BH1011" s="140">
        <f>IF(N1011="sníž. přenesená",J1011,0)</f>
        <v>0</v>
      </c>
      <c r="BI1011" s="140">
        <f>IF(N1011="nulová",J1011,0)</f>
        <v>0</v>
      </c>
      <c r="BJ1011" s="17" t="s">
        <v>80</v>
      </c>
      <c r="BK1011" s="140">
        <f>ROUND(I1011*H1011,2)</f>
        <v>0</v>
      </c>
      <c r="BL1011" s="17" t="s">
        <v>165</v>
      </c>
      <c r="BM1011" s="139" t="s">
        <v>1126</v>
      </c>
    </row>
    <row r="1012" spans="2:65" s="13" customFormat="1">
      <c r="B1012" s="147"/>
      <c r="D1012" s="142" t="s">
        <v>167</v>
      </c>
      <c r="E1012" s="148" t="s">
        <v>1</v>
      </c>
      <c r="F1012" s="149" t="s">
        <v>1127</v>
      </c>
      <c r="H1012" s="150">
        <v>10</v>
      </c>
      <c r="L1012" s="147"/>
      <c r="M1012" s="151"/>
      <c r="T1012" s="152"/>
      <c r="AT1012" s="148" t="s">
        <v>167</v>
      </c>
      <c r="AU1012" s="148" t="s">
        <v>82</v>
      </c>
      <c r="AV1012" s="13" t="s">
        <v>82</v>
      </c>
      <c r="AW1012" s="13" t="s">
        <v>28</v>
      </c>
      <c r="AX1012" s="13" t="s">
        <v>72</v>
      </c>
      <c r="AY1012" s="148" t="s">
        <v>158</v>
      </c>
    </row>
    <row r="1013" spans="2:65" s="13" customFormat="1">
      <c r="B1013" s="147"/>
      <c r="D1013" s="142" t="s">
        <v>167</v>
      </c>
      <c r="E1013" s="148" t="s">
        <v>1</v>
      </c>
      <c r="F1013" s="149" t="s">
        <v>1128</v>
      </c>
      <c r="H1013" s="150">
        <v>6</v>
      </c>
      <c r="L1013" s="147"/>
      <c r="M1013" s="151"/>
      <c r="T1013" s="152"/>
      <c r="AT1013" s="148" t="s">
        <v>167</v>
      </c>
      <c r="AU1013" s="148" t="s">
        <v>82</v>
      </c>
      <c r="AV1013" s="13" t="s">
        <v>82</v>
      </c>
      <c r="AW1013" s="13" t="s">
        <v>28</v>
      </c>
      <c r="AX1013" s="13" t="s">
        <v>72</v>
      </c>
      <c r="AY1013" s="148" t="s">
        <v>158</v>
      </c>
    </row>
    <row r="1014" spans="2:65" s="14" customFormat="1">
      <c r="B1014" s="153"/>
      <c r="D1014" s="142" t="s">
        <v>167</v>
      </c>
      <c r="E1014" s="154" t="s">
        <v>1</v>
      </c>
      <c r="F1014" s="155" t="s">
        <v>200</v>
      </c>
      <c r="H1014" s="156">
        <v>16</v>
      </c>
      <c r="L1014" s="153"/>
      <c r="M1014" s="157"/>
      <c r="T1014" s="158"/>
      <c r="AT1014" s="154" t="s">
        <v>167</v>
      </c>
      <c r="AU1014" s="154" t="s">
        <v>82</v>
      </c>
      <c r="AV1014" s="14" t="s">
        <v>165</v>
      </c>
      <c r="AW1014" s="14" t="s">
        <v>28</v>
      </c>
      <c r="AX1014" s="14" t="s">
        <v>80</v>
      </c>
      <c r="AY1014" s="154" t="s">
        <v>158</v>
      </c>
    </row>
    <row r="1015" spans="2:65" s="1" customFormat="1" ht="24.2" customHeight="1">
      <c r="B1015" s="128"/>
      <c r="C1015" s="159" t="s">
        <v>1129</v>
      </c>
      <c r="D1015" s="159" t="s">
        <v>242</v>
      </c>
      <c r="E1015" s="160" t="s">
        <v>1130</v>
      </c>
      <c r="F1015" s="161" t="s">
        <v>1131</v>
      </c>
      <c r="G1015" s="162" t="s">
        <v>310</v>
      </c>
      <c r="H1015" s="163">
        <v>12</v>
      </c>
      <c r="I1015" s="188"/>
      <c r="J1015" s="164">
        <f>ROUND(I1015*H1015,2)</f>
        <v>0</v>
      </c>
      <c r="K1015" s="161" t="s">
        <v>164</v>
      </c>
      <c r="L1015" s="165"/>
      <c r="M1015" s="166" t="s">
        <v>1</v>
      </c>
      <c r="N1015" s="167" t="s">
        <v>37</v>
      </c>
      <c r="O1015" s="137">
        <v>0</v>
      </c>
      <c r="P1015" s="137">
        <f>O1015*H1015</f>
        <v>0</v>
      </c>
      <c r="Q1015" s="137">
        <v>1.225E-2</v>
      </c>
      <c r="R1015" s="137">
        <f>Q1015*H1015</f>
        <v>0.14700000000000002</v>
      </c>
      <c r="S1015" s="137">
        <v>0</v>
      </c>
      <c r="T1015" s="138">
        <f>S1015*H1015</f>
        <v>0</v>
      </c>
      <c r="AR1015" s="139" t="s">
        <v>209</v>
      </c>
      <c r="AT1015" s="139" t="s">
        <v>242</v>
      </c>
      <c r="AU1015" s="139" t="s">
        <v>82</v>
      </c>
      <c r="AY1015" s="17" t="s">
        <v>158</v>
      </c>
      <c r="BE1015" s="140">
        <f>IF(N1015="základní",J1015,0)</f>
        <v>0</v>
      </c>
      <c r="BF1015" s="140">
        <f>IF(N1015="snížená",J1015,0)</f>
        <v>0</v>
      </c>
      <c r="BG1015" s="140">
        <f>IF(N1015="zákl. přenesená",J1015,0)</f>
        <v>0</v>
      </c>
      <c r="BH1015" s="140">
        <f>IF(N1015="sníž. přenesená",J1015,0)</f>
        <v>0</v>
      </c>
      <c r="BI1015" s="140">
        <f>IF(N1015="nulová",J1015,0)</f>
        <v>0</v>
      </c>
      <c r="BJ1015" s="17" t="s">
        <v>80</v>
      </c>
      <c r="BK1015" s="140">
        <f>ROUND(I1015*H1015,2)</f>
        <v>0</v>
      </c>
      <c r="BL1015" s="17" t="s">
        <v>165</v>
      </c>
      <c r="BM1015" s="139" t="s">
        <v>1132</v>
      </c>
    </row>
    <row r="1016" spans="2:65" s="13" customFormat="1">
      <c r="B1016" s="147"/>
      <c r="D1016" s="142" t="s">
        <v>167</v>
      </c>
      <c r="E1016" s="148" t="s">
        <v>1</v>
      </c>
      <c r="F1016" s="149" t="s">
        <v>1133</v>
      </c>
      <c r="H1016" s="150">
        <v>12</v>
      </c>
      <c r="L1016" s="147"/>
      <c r="M1016" s="151"/>
      <c r="T1016" s="152"/>
      <c r="AT1016" s="148" t="s">
        <v>167</v>
      </c>
      <c r="AU1016" s="148" t="s">
        <v>82</v>
      </c>
      <c r="AV1016" s="13" t="s">
        <v>82</v>
      </c>
      <c r="AW1016" s="13" t="s">
        <v>28</v>
      </c>
      <c r="AX1016" s="13" t="s">
        <v>80</v>
      </c>
      <c r="AY1016" s="148" t="s">
        <v>158</v>
      </c>
    </row>
    <row r="1017" spans="2:65" s="1" customFormat="1" ht="24.2" customHeight="1">
      <c r="B1017" s="128"/>
      <c r="C1017" s="159" t="s">
        <v>1134</v>
      </c>
      <c r="D1017" s="159" t="s">
        <v>242</v>
      </c>
      <c r="E1017" s="160" t="s">
        <v>1135</v>
      </c>
      <c r="F1017" s="161" t="s">
        <v>1136</v>
      </c>
      <c r="G1017" s="162" t="s">
        <v>310</v>
      </c>
      <c r="H1017" s="163">
        <v>7</v>
      </c>
      <c r="I1017" s="188"/>
      <c r="J1017" s="164">
        <f>ROUND(I1017*H1017,2)</f>
        <v>0</v>
      </c>
      <c r="K1017" s="161" t="s">
        <v>164</v>
      </c>
      <c r="L1017" s="165"/>
      <c r="M1017" s="166" t="s">
        <v>1</v>
      </c>
      <c r="N1017" s="167" t="s">
        <v>37</v>
      </c>
      <c r="O1017" s="137">
        <v>0</v>
      </c>
      <c r="P1017" s="137">
        <f>O1017*H1017</f>
        <v>0</v>
      </c>
      <c r="Q1017" s="137">
        <v>1.553E-2</v>
      </c>
      <c r="R1017" s="137">
        <f>Q1017*H1017</f>
        <v>0.10871</v>
      </c>
      <c r="S1017" s="137">
        <v>0</v>
      </c>
      <c r="T1017" s="138">
        <f>S1017*H1017</f>
        <v>0</v>
      </c>
      <c r="AR1017" s="139" t="s">
        <v>209</v>
      </c>
      <c r="AT1017" s="139" t="s">
        <v>242</v>
      </c>
      <c r="AU1017" s="139" t="s">
        <v>82</v>
      </c>
      <c r="AY1017" s="17" t="s">
        <v>158</v>
      </c>
      <c r="BE1017" s="140">
        <f>IF(N1017="základní",J1017,0)</f>
        <v>0</v>
      </c>
      <c r="BF1017" s="140">
        <f>IF(N1017="snížená",J1017,0)</f>
        <v>0</v>
      </c>
      <c r="BG1017" s="140">
        <f>IF(N1017="zákl. přenesená",J1017,0)</f>
        <v>0</v>
      </c>
      <c r="BH1017" s="140">
        <f>IF(N1017="sníž. přenesená",J1017,0)</f>
        <v>0</v>
      </c>
      <c r="BI1017" s="140">
        <f>IF(N1017="nulová",J1017,0)</f>
        <v>0</v>
      </c>
      <c r="BJ1017" s="17" t="s">
        <v>80</v>
      </c>
      <c r="BK1017" s="140">
        <f>ROUND(I1017*H1017,2)</f>
        <v>0</v>
      </c>
      <c r="BL1017" s="17" t="s">
        <v>165</v>
      </c>
      <c r="BM1017" s="139" t="s">
        <v>1137</v>
      </c>
    </row>
    <row r="1018" spans="2:65" s="13" customFormat="1">
      <c r="B1018" s="147"/>
      <c r="D1018" s="142" t="s">
        <v>167</v>
      </c>
      <c r="E1018" s="148" t="s">
        <v>1</v>
      </c>
      <c r="F1018" s="149" t="s">
        <v>1138</v>
      </c>
      <c r="H1018" s="150">
        <v>7</v>
      </c>
      <c r="L1018" s="147"/>
      <c r="M1018" s="151"/>
      <c r="T1018" s="152"/>
      <c r="AT1018" s="148" t="s">
        <v>167</v>
      </c>
      <c r="AU1018" s="148" t="s">
        <v>82</v>
      </c>
      <c r="AV1018" s="13" t="s">
        <v>82</v>
      </c>
      <c r="AW1018" s="13" t="s">
        <v>28</v>
      </c>
      <c r="AX1018" s="13" t="s">
        <v>80</v>
      </c>
      <c r="AY1018" s="148" t="s">
        <v>158</v>
      </c>
    </row>
    <row r="1019" spans="2:65" s="1" customFormat="1" ht="21.75" customHeight="1">
      <c r="B1019" s="128"/>
      <c r="C1019" s="129" t="s">
        <v>1139</v>
      </c>
      <c r="D1019" s="129" t="s">
        <v>160</v>
      </c>
      <c r="E1019" s="130" t="s">
        <v>1140</v>
      </c>
      <c r="F1019" s="131" t="s">
        <v>1141</v>
      </c>
      <c r="G1019" s="132" t="s">
        <v>310</v>
      </c>
      <c r="H1019" s="133">
        <v>1</v>
      </c>
      <c r="I1019" s="184"/>
      <c r="J1019" s="134">
        <f>ROUND(I1019*H1019,2)</f>
        <v>0</v>
      </c>
      <c r="K1019" s="131" t="s">
        <v>164</v>
      </c>
      <c r="L1019" s="29"/>
      <c r="M1019" s="135" t="s">
        <v>1</v>
      </c>
      <c r="N1019" s="136" t="s">
        <v>37</v>
      </c>
      <c r="O1019" s="137">
        <v>2.0299999999999998</v>
      </c>
      <c r="P1019" s="137">
        <f>O1019*H1019</f>
        <v>2.0299999999999998</v>
      </c>
      <c r="Q1019" s="137">
        <v>7.1459999999999996E-2</v>
      </c>
      <c r="R1019" s="137">
        <f>Q1019*H1019</f>
        <v>7.1459999999999996E-2</v>
      </c>
      <c r="S1019" s="137">
        <v>0</v>
      </c>
      <c r="T1019" s="138">
        <f>S1019*H1019</f>
        <v>0</v>
      </c>
      <c r="AR1019" s="139" t="s">
        <v>165</v>
      </c>
      <c r="AT1019" s="139" t="s">
        <v>160</v>
      </c>
      <c r="AU1019" s="139" t="s">
        <v>82</v>
      </c>
      <c r="AY1019" s="17" t="s">
        <v>158</v>
      </c>
      <c r="BE1019" s="140">
        <f>IF(N1019="základní",J1019,0)</f>
        <v>0</v>
      </c>
      <c r="BF1019" s="140">
        <f>IF(N1019="snížená",J1019,0)</f>
        <v>0</v>
      </c>
      <c r="BG1019" s="140">
        <f>IF(N1019="zákl. přenesená",J1019,0)</f>
        <v>0</v>
      </c>
      <c r="BH1019" s="140">
        <f>IF(N1019="sníž. přenesená",J1019,0)</f>
        <v>0</v>
      </c>
      <c r="BI1019" s="140">
        <f>IF(N1019="nulová",J1019,0)</f>
        <v>0</v>
      </c>
      <c r="BJ1019" s="17" t="s">
        <v>80</v>
      </c>
      <c r="BK1019" s="140">
        <f>ROUND(I1019*H1019,2)</f>
        <v>0</v>
      </c>
      <c r="BL1019" s="17" t="s">
        <v>165</v>
      </c>
      <c r="BM1019" s="139" t="s">
        <v>1142</v>
      </c>
    </row>
    <row r="1020" spans="2:65" s="13" customFormat="1">
      <c r="B1020" s="147"/>
      <c r="D1020" s="142" t="s">
        <v>167</v>
      </c>
      <c r="E1020" s="148" t="s">
        <v>1</v>
      </c>
      <c r="F1020" s="149" t="s">
        <v>1143</v>
      </c>
      <c r="H1020" s="150">
        <v>1</v>
      </c>
      <c r="L1020" s="147"/>
      <c r="M1020" s="151"/>
      <c r="T1020" s="152"/>
      <c r="AT1020" s="148" t="s">
        <v>167</v>
      </c>
      <c r="AU1020" s="148" t="s">
        <v>82</v>
      </c>
      <c r="AV1020" s="13" t="s">
        <v>82</v>
      </c>
      <c r="AW1020" s="13" t="s">
        <v>28</v>
      </c>
      <c r="AX1020" s="13" t="s">
        <v>80</v>
      </c>
      <c r="AY1020" s="148" t="s">
        <v>158</v>
      </c>
    </row>
    <row r="1021" spans="2:65" s="1" customFormat="1" ht="24.2" customHeight="1">
      <c r="B1021" s="128"/>
      <c r="C1021" s="159" t="s">
        <v>1144</v>
      </c>
      <c r="D1021" s="159" t="s">
        <v>242</v>
      </c>
      <c r="E1021" s="160" t="s">
        <v>1145</v>
      </c>
      <c r="F1021" s="161" t="s">
        <v>1146</v>
      </c>
      <c r="G1021" s="162" t="s">
        <v>310</v>
      </c>
      <c r="H1021" s="163">
        <v>1</v>
      </c>
      <c r="I1021" s="188"/>
      <c r="J1021" s="164">
        <f>ROUND(I1021*H1021,2)</f>
        <v>0</v>
      </c>
      <c r="K1021" s="161" t="s">
        <v>1</v>
      </c>
      <c r="L1021" s="165"/>
      <c r="M1021" s="166" t="s">
        <v>1</v>
      </c>
      <c r="N1021" s="167" t="s">
        <v>37</v>
      </c>
      <c r="O1021" s="137">
        <v>0</v>
      </c>
      <c r="P1021" s="137">
        <f>O1021*H1021</f>
        <v>0</v>
      </c>
      <c r="Q1021" s="137">
        <v>2.3099999999999999E-2</v>
      </c>
      <c r="R1021" s="137">
        <f>Q1021*H1021</f>
        <v>2.3099999999999999E-2</v>
      </c>
      <c r="S1021" s="137">
        <v>0</v>
      </c>
      <c r="T1021" s="138">
        <f>S1021*H1021</f>
        <v>0</v>
      </c>
      <c r="AR1021" s="139" t="s">
        <v>209</v>
      </c>
      <c r="AT1021" s="139" t="s">
        <v>242</v>
      </c>
      <c r="AU1021" s="139" t="s">
        <v>82</v>
      </c>
      <c r="AY1021" s="17" t="s">
        <v>158</v>
      </c>
      <c r="BE1021" s="140">
        <f>IF(N1021="základní",J1021,0)</f>
        <v>0</v>
      </c>
      <c r="BF1021" s="140">
        <f>IF(N1021="snížená",J1021,0)</f>
        <v>0</v>
      </c>
      <c r="BG1021" s="140">
        <f>IF(N1021="zákl. přenesená",J1021,0)</f>
        <v>0</v>
      </c>
      <c r="BH1021" s="140">
        <f>IF(N1021="sníž. přenesená",J1021,0)</f>
        <v>0</v>
      </c>
      <c r="BI1021" s="140">
        <f>IF(N1021="nulová",J1021,0)</f>
        <v>0</v>
      </c>
      <c r="BJ1021" s="17" t="s">
        <v>80</v>
      </c>
      <c r="BK1021" s="140">
        <f>ROUND(I1021*H1021,2)</f>
        <v>0</v>
      </c>
      <c r="BL1021" s="17" t="s">
        <v>165</v>
      </c>
      <c r="BM1021" s="139" t="s">
        <v>1147</v>
      </c>
    </row>
    <row r="1022" spans="2:65" s="1" customFormat="1" ht="24.2" customHeight="1">
      <c r="B1022" s="128"/>
      <c r="C1022" s="129" t="s">
        <v>1148</v>
      </c>
      <c r="D1022" s="129" t="s">
        <v>160</v>
      </c>
      <c r="E1022" s="130" t="s">
        <v>1149</v>
      </c>
      <c r="F1022" s="131" t="s">
        <v>1150</v>
      </c>
      <c r="G1022" s="132" t="s">
        <v>310</v>
      </c>
      <c r="H1022" s="133">
        <v>1</v>
      </c>
      <c r="I1022" s="184"/>
      <c r="J1022" s="134">
        <f>ROUND(I1022*H1022,2)</f>
        <v>0</v>
      </c>
      <c r="K1022" s="131" t="s">
        <v>164</v>
      </c>
      <c r="L1022" s="29"/>
      <c r="M1022" s="135" t="s">
        <v>1</v>
      </c>
      <c r="N1022" s="136" t="s">
        <v>37</v>
      </c>
      <c r="O1022" s="137">
        <v>7.7640000000000002</v>
      </c>
      <c r="P1022" s="137">
        <f>O1022*H1022</f>
        <v>7.7640000000000002</v>
      </c>
      <c r="Q1022" s="137">
        <v>0.54769000000000001</v>
      </c>
      <c r="R1022" s="137">
        <f>Q1022*H1022</f>
        <v>0.54769000000000001</v>
      </c>
      <c r="S1022" s="137">
        <v>0</v>
      </c>
      <c r="T1022" s="138">
        <f>S1022*H1022</f>
        <v>0</v>
      </c>
      <c r="AR1022" s="139" t="s">
        <v>165</v>
      </c>
      <c r="AT1022" s="139" t="s">
        <v>160</v>
      </c>
      <c r="AU1022" s="139" t="s">
        <v>82</v>
      </c>
      <c r="AY1022" s="17" t="s">
        <v>158</v>
      </c>
      <c r="BE1022" s="140">
        <f>IF(N1022="základní",J1022,0)</f>
        <v>0</v>
      </c>
      <c r="BF1022" s="140">
        <f>IF(N1022="snížená",J1022,0)</f>
        <v>0</v>
      </c>
      <c r="BG1022" s="140">
        <f>IF(N1022="zákl. přenesená",J1022,0)</f>
        <v>0</v>
      </c>
      <c r="BH1022" s="140">
        <f>IF(N1022="sníž. přenesená",J1022,0)</f>
        <v>0</v>
      </c>
      <c r="BI1022" s="140">
        <f>IF(N1022="nulová",J1022,0)</f>
        <v>0</v>
      </c>
      <c r="BJ1022" s="17" t="s">
        <v>80</v>
      </c>
      <c r="BK1022" s="140">
        <f>ROUND(I1022*H1022,2)</f>
        <v>0</v>
      </c>
      <c r="BL1022" s="17" t="s">
        <v>165</v>
      </c>
      <c r="BM1022" s="139" t="s">
        <v>1151</v>
      </c>
    </row>
    <row r="1023" spans="2:65" s="13" customFormat="1">
      <c r="B1023" s="147"/>
      <c r="D1023" s="142" t="s">
        <v>167</v>
      </c>
      <c r="E1023" s="148" t="s">
        <v>1</v>
      </c>
      <c r="F1023" s="149" t="s">
        <v>1152</v>
      </c>
      <c r="H1023" s="150">
        <v>1</v>
      </c>
      <c r="L1023" s="147"/>
      <c r="M1023" s="151"/>
      <c r="T1023" s="152"/>
      <c r="AT1023" s="148" t="s">
        <v>167</v>
      </c>
      <c r="AU1023" s="148" t="s">
        <v>82</v>
      </c>
      <c r="AV1023" s="13" t="s">
        <v>82</v>
      </c>
      <c r="AW1023" s="13" t="s">
        <v>28</v>
      </c>
      <c r="AX1023" s="13" t="s">
        <v>80</v>
      </c>
      <c r="AY1023" s="148" t="s">
        <v>158</v>
      </c>
    </row>
    <row r="1024" spans="2:65" s="1" customFormat="1" ht="33" customHeight="1">
      <c r="B1024" s="128"/>
      <c r="C1024" s="159" t="s">
        <v>1153</v>
      </c>
      <c r="D1024" s="159" t="s">
        <v>242</v>
      </c>
      <c r="E1024" s="160" t="s">
        <v>1154</v>
      </c>
      <c r="F1024" s="161" t="s">
        <v>1155</v>
      </c>
      <c r="G1024" s="162" t="s">
        <v>310</v>
      </c>
      <c r="H1024" s="163">
        <v>1</v>
      </c>
      <c r="I1024" s="188"/>
      <c r="J1024" s="164">
        <f>ROUND(I1024*H1024,2)</f>
        <v>0</v>
      </c>
      <c r="K1024" s="161" t="s">
        <v>1</v>
      </c>
      <c r="L1024" s="165"/>
      <c r="M1024" s="166" t="s">
        <v>1</v>
      </c>
      <c r="N1024" s="167" t="s">
        <v>37</v>
      </c>
      <c r="O1024" s="137">
        <v>0</v>
      </c>
      <c r="P1024" s="137">
        <f>O1024*H1024</f>
        <v>0</v>
      </c>
      <c r="Q1024" s="137">
        <v>1.95E-2</v>
      </c>
      <c r="R1024" s="137">
        <f>Q1024*H1024</f>
        <v>1.95E-2</v>
      </c>
      <c r="S1024" s="137">
        <v>0</v>
      </c>
      <c r="T1024" s="138">
        <f>S1024*H1024</f>
        <v>0</v>
      </c>
      <c r="AR1024" s="139" t="s">
        <v>209</v>
      </c>
      <c r="AT1024" s="139" t="s">
        <v>242</v>
      </c>
      <c r="AU1024" s="139" t="s">
        <v>82</v>
      </c>
      <c r="AY1024" s="17" t="s">
        <v>158</v>
      </c>
      <c r="BE1024" s="140">
        <f>IF(N1024="základní",J1024,0)</f>
        <v>0</v>
      </c>
      <c r="BF1024" s="140">
        <f>IF(N1024="snížená",J1024,0)</f>
        <v>0</v>
      </c>
      <c r="BG1024" s="140">
        <f>IF(N1024="zákl. přenesená",J1024,0)</f>
        <v>0</v>
      </c>
      <c r="BH1024" s="140">
        <f>IF(N1024="sníž. přenesená",J1024,0)</f>
        <v>0</v>
      </c>
      <c r="BI1024" s="140">
        <f>IF(N1024="nulová",J1024,0)</f>
        <v>0</v>
      </c>
      <c r="BJ1024" s="17" t="s">
        <v>80</v>
      </c>
      <c r="BK1024" s="140">
        <f>ROUND(I1024*H1024,2)</f>
        <v>0</v>
      </c>
      <c r="BL1024" s="17" t="s">
        <v>165</v>
      </c>
      <c r="BM1024" s="139" t="s">
        <v>1156</v>
      </c>
    </row>
    <row r="1025" spans="2:65" s="13" customFormat="1">
      <c r="B1025" s="147"/>
      <c r="D1025" s="142" t="s">
        <v>167</v>
      </c>
      <c r="E1025" s="148" t="s">
        <v>1</v>
      </c>
      <c r="F1025" s="149" t="s">
        <v>1152</v>
      </c>
      <c r="H1025" s="150">
        <v>1</v>
      </c>
      <c r="L1025" s="147"/>
      <c r="M1025" s="151"/>
      <c r="T1025" s="152"/>
      <c r="AT1025" s="148" t="s">
        <v>167</v>
      </c>
      <c r="AU1025" s="148" t="s">
        <v>82</v>
      </c>
      <c r="AV1025" s="13" t="s">
        <v>82</v>
      </c>
      <c r="AW1025" s="13" t="s">
        <v>28</v>
      </c>
      <c r="AX1025" s="13" t="s">
        <v>80</v>
      </c>
      <c r="AY1025" s="148" t="s">
        <v>158</v>
      </c>
    </row>
    <row r="1026" spans="2:65" s="1" customFormat="1" ht="24.2" customHeight="1">
      <c r="B1026" s="128"/>
      <c r="C1026" s="129" t="s">
        <v>1157</v>
      </c>
      <c r="D1026" s="129" t="s">
        <v>160</v>
      </c>
      <c r="E1026" s="130" t="s">
        <v>1158</v>
      </c>
      <c r="F1026" s="131" t="s">
        <v>1159</v>
      </c>
      <c r="G1026" s="132" t="s">
        <v>310</v>
      </c>
      <c r="H1026" s="133">
        <v>3</v>
      </c>
      <c r="I1026" s="184"/>
      <c r="J1026" s="134">
        <f>ROUND(I1026*H1026,2)</f>
        <v>0</v>
      </c>
      <c r="K1026" s="131" t="s">
        <v>164</v>
      </c>
      <c r="L1026" s="29"/>
      <c r="M1026" s="135" t="s">
        <v>1</v>
      </c>
      <c r="N1026" s="136" t="s">
        <v>37</v>
      </c>
      <c r="O1026" s="137">
        <v>2.323</v>
      </c>
      <c r="P1026" s="137">
        <f>O1026*H1026</f>
        <v>6.9689999999999994</v>
      </c>
      <c r="Q1026" s="137">
        <v>7.4859999999999996E-2</v>
      </c>
      <c r="R1026" s="137">
        <f>Q1026*H1026</f>
        <v>0.22458</v>
      </c>
      <c r="S1026" s="137">
        <v>0</v>
      </c>
      <c r="T1026" s="138">
        <f>S1026*H1026</f>
        <v>0</v>
      </c>
      <c r="AR1026" s="139" t="s">
        <v>165</v>
      </c>
      <c r="AT1026" s="139" t="s">
        <v>160</v>
      </c>
      <c r="AU1026" s="139" t="s">
        <v>82</v>
      </c>
      <c r="AY1026" s="17" t="s">
        <v>158</v>
      </c>
      <c r="BE1026" s="140">
        <f>IF(N1026="základní",J1026,0)</f>
        <v>0</v>
      </c>
      <c r="BF1026" s="140">
        <f>IF(N1026="snížená",J1026,0)</f>
        <v>0</v>
      </c>
      <c r="BG1026" s="140">
        <f>IF(N1026="zákl. přenesená",J1026,0)</f>
        <v>0</v>
      </c>
      <c r="BH1026" s="140">
        <f>IF(N1026="sníž. přenesená",J1026,0)</f>
        <v>0</v>
      </c>
      <c r="BI1026" s="140">
        <f>IF(N1026="nulová",J1026,0)</f>
        <v>0</v>
      </c>
      <c r="BJ1026" s="17" t="s">
        <v>80</v>
      </c>
      <c r="BK1026" s="140">
        <f>ROUND(I1026*H1026,2)</f>
        <v>0</v>
      </c>
      <c r="BL1026" s="17" t="s">
        <v>165</v>
      </c>
      <c r="BM1026" s="139" t="s">
        <v>1160</v>
      </c>
    </row>
    <row r="1027" spans="2:65" s="13" customFormat="1">
      <c r="B1027" s="147"/>
      <c r="D1027" s="142" t="s">
        <v>167</v>
      </c>
      <c r="E1027" s="148" t="s">
        <v>1</v>
      </c>
      <c r="F1027" s="149" t="s">
        <v>1161</v>
      </c>
      <c r="H1027" s="150">
        <v>1</v>
      </c>
      <c r="L1027" s="147"/>
      <c r="M1027" s="151"/>
      <c r="T1027" s="152"/>
      <c r="AT1027" s="148" t="s">
        <v>167</v>
      </c>
      <c r="AU1027" s="148" t="s">
        <v>82</v>
      </c>
      <c r="AV1027" s="13" t="s">
        <v>82</v>
      </c>
      <c r="AW1027" s="13" t="s">
        <v>28</v>
      </c>
      <c r="AX1027" s="13" t="s">
        <v>72</v>
      </c>
      <c r="AY1027" s="148" t="s">
        <v>158</v>
      </c>
    </row>
    <row r="1028" spans="2:65" s="13" customFormat="1">
      <c r="B1028" s="147"/>
      <c r="D1028" s="142" t="s">
        <v>167</v>
      </c>
      <c r="E1028" s="148" t="s">
        <v>1</v>
      </c>
      <c r="F1028" s="149" t="s">
        <v>1162</v>
      </c>
      <c r="H1028" s="150">
        <v>1</v>
      </c>
      <c r="L1028" s="147"/>
      <c r="M1028" s="151"/>
      <c r="T1028" s="152"/>
      <c r="AT1028" s="148" t="s">
        <v>167</v>
      </c>
      <c r="AU1028" s="148" t="s">
        <v>82</v>
      </c>
      <c r="AV1028" s="13" t="s">
        <v>82</v>
      </c>
      <c r="AW1028" s="13" t="s">
        <v>28</v>
      </c>
      <c r="AX1028" s="13" t="s">
        <v>72</v>
      </c>
      <c r="AY1028" s="148" t="s">
        <v>158</v>
      </c>
    </row>
    <row r="1029" spans="2:65" s="13" customFormat="1">
      <c r="B1029" s="147"/>
      <c r="D1029" s="142" t="s">
        <v>167</v>
      </c>
      <c r="E1029" s="148" t="s">
        <v>1</v>
      </c>
      <c r="F1029" s="149" t="s">
        <v>1163</v>
      </c>
      <c r="H1029" s="150">
        <v>1</v>
      </c>
      <c r="L1029" s="147"/>
      <c r="M1029" s="151"/>
      <c r="T1029" s="152"/>
      <c r="AT1029" s="148" t="s">
        <v>167</v>
      </c>
      <c r="AU1029" s="148" t="s">
        <v>82</v>
      </c>
      <c r="AV1029" s="13" t="s">
        <v>82</v>
      </c>
      <c r="AW1029" s="13" t="s">
        <v>28</v>
      </c>
      <c r="AX1029" s="13" t="s">
        <v>72</v>
      </c>
      <c r="AY1029" s="148" t="s">
        <v>158</v>
      </c>
    </row>
    <row r="1030" spans="2:65" s="14" customFormat="1">
      <c r="B1030" s="153"/>
      <c r="D1030" s="142" t="s">
        <v>167</v>
      </c>
      <c r="E1030" s="154" t="s">
        <v>1</v>
      </c>
      <c r="F1030" s="155" t="s">
        <v>200</v>
      </c>
      <c r="H1030" s="156">
        <v>3</v>
      </c>
      <c r="L1030" s="153"/>
      <c r="M1030" s="157"/>
      <c r="T1030" s="158"/>
      <c r="AT1030" s="154" t="s">
        <v>167</v>
      </c>
      <c r="AU1030" s="154" t="s">
        <v>82</v>
      </c>
      <c r="AV1030" s="14" t="s">
        <v>165</v>
      </c>
      <c r="AW1030" s="14" t="s">
        <v>28</v>
      </c>
      <c r="AX1030" s="14" t="s">
        <v>80</v>
      </c>
      <c r="AY1030" s="154" t="s">
        <v>158</v>
      </c>
    </row>
    <row r="1031" spans="2:65" s="11" customFormat="1" ht="22.9" customHeight="1">
      <c r="B1031" s="117"/>
      <c r="D1031" s="118" t="s">
        <v>71</v>
      </c>
      <c r="E1031" s="126" t="s">
        <v>215</v>
      </c>
      <c r="F1031" s="126" t="s">
        <v>1164</v>
      </c>
      <c r="J1031" s="127">
        <f>BK1031</f>
        <v>0</v>
      </c>
      <c r="L1031" s="117"/>
      <c r="M1031" s="121"/>
      <c r="P1031" s="122">
        <f>SUM(P1032:P1465)</f>
        <v>1954.4632910000003</v>
      </c>
      <c r="R1031" s="122">
        <f>SUM(R1032:R1465)</f>
        <v>10.67715106</v>
      </c>
      <c r="T1031" s="123">
        <f>SUM(T1032:T1465)</f>
        <v>329.70178800000008</v>
      </c>
      <c r="AR1031" s="118" t="s">
        <v>80</v>
      </c>
      <c r="AT1031" s="124" t="s">
        <v>71</v>
      </c>
      <c r="AU1031" s="124" t="s">
        <v>80</v>
      </c>
      <c r="AY1031" s="118" t="s">
        <v>158</v>
      </c>
      <c r="BK1031" s="125">
        <f>SUM(BK1032:BK1465)</f>
        <v>0</v>
      </c>
    </row>
    <row r="1032" spans="2:65" s="1" customFormat="1" ht="24.2" customHeight="1">
      <c r="B1032" s="128"/>
      <c r="C1032" s="129" t="s">
        <v>1165</v>
      </c>
      <c r="D1032" s="129" t="s">
        <v>160</v>
      </c>
      <c r="E1032" s="130" t="s">
        <v>1166</v>
      </c>
      <c r="F1032" s="131" t="s">
        <v>1167</v>
      </c>
      <c r="G1032" s="132" t="s">
        <v>310</v>
      </c>
      <c r="H1032" s="133">
        <v>6</v>
      </c>
      <c r="I1032" s="184"/>
      <c r="J1032" s="134">
        <f>ROUND(I1032*H1032,2)</f>
        <v>0</v>
      </c>
      <c r="K1032" s="131" t="s">
        <v>164</v>
      </c>
      <c r="L1032" s="29"/>
      <c r="M1032" s="135" t="s">
        <v>1</v>
      </c>
      <c r="N1032" s="136" t="s">
        <v>37</v>
      </c>
      <c r="O1032" s="137">
        <v>0.76</v>
      </c>
      <c r="P1032" s="137">
        <f>O1032*H1032</f>
        <v>4.5600000000000005</v>
      </c>
      <c r="Q1032" s="137">
        <v>8.0000000000000004E-4</v>
      </c>
      <c r="R1032" s="137">
        <f>Q1032*H1032</f>
        <v>4.8000000000000004E-3</v>
      </c>
      <c r="S1032" s="137">
        <v>0</v>
      </c>
      <c r="T1032" s="138">
        <f>S1032*H1032</f>
        <v>0</v>
      </c>
      <c r="AR1032" s="139" t="s">
        <v>165</v>
      </c>
      <c r="AT1032" s="139" t="s">
        <v>160</v>
      </c>
      <c r="AU1032" s="139" t="s">
        <v>82</v>
      </c>
      <c r="AY1032" s="17" t="s">
        <v>158</v>
      </c>
      <c r="BE1032" s="140">
        <f>IF(N1032="základní",J1032,0)</f>
        <v>0</v>
      </c>
      <c r="BF1032" s="140">
        <f>IF(N1032="snížená",J1032,0)</f>
        <v>0</v>
      </c>
      <c r="BG1032" s="140">
        <f>IF(N1032="zákl. přenesená",J1032,0)</f>
        <v>0</v>
      </c>
      <c r="BH1032" s="140">
        <f>IF(N1032="sníž. přenesená",J1032,0)</f>
        <v>0</v>
      </c>
      <c r="BI1032" s="140">
        <f>IF(N1032="nulová",J1032,0)</f>
        <v>0</v>
      </c>
      <c r="BJ1032" s="17" t="s">
        <v>80</v>
      </c>
      <c r="BK1032" s="140">
        <f>ROUND(I1032*H1032,2)</f>
        <v>0</v>
      </c>
      <c r="BL1032" s="17" t="s">
        <v>165</v>
      </c>
      <c r="BM1032" s="139" t="s">
        <v>1168</v>
      </c>
    </row>
    <row r="1033" spans="2:65" s="13" customFormat="1">
      <c r="B1033" s="147"/>
      <c r="D1033" s="142" t="s">
        <v>167</v>
      </c>
      <c r="E1033" s="148" t="s">
        <v>1</v>
      </c>
      <c r="F1033" s="149" t="s">
        <v>1169</v>
      </c>
      <c r="H1033" s="150">
        <v>6</v>
      </c>
      <c r="L1033" s="147"/>
      <c r="M1033" s="151"/>
      <c r="T1033" s="152"/>
      <c r="AT1033" s="148" t="s">
        <v>167</v>
      </c>
      <c r="AU1033" s="148" t="s">
        <v>82</v>
      </c>
      <c r="AV1033" s="13" t="s">
        <v>82</v>
      </c>
      <c r="AW1033" s="13" t="s">
        <v>28</v>
      </c>
      <c r="AX1033" s="13" t="s">
        <v>80</v>
      </c>
      <c r="AY1033" s="148" t="s">
        <v>158</v>
      </c>
    </row>
    <row r="1034" spans="2:65" s="1" customFormat="1" ht="24.2" customHeight="1">
      <c r="B1034" s="128"/>
      <c r="C1034" s="159" t="s">
        <v>1170</v>
      </c>
      <c r="D1034" s="159" t="s">
        <v>242</v>
      </c>
      <c r="E1034" s="160" t="s">
        <v>1171</v>
      </c>
      <c r="F1034" s="161" t="s">
        <v>1172</v>
      </c>
      <c r="G1034" s="162" t="s">
        <v>310</v>
      </c>
      <c r="H1034" s="163">
        <v>6</v>
      </c>
      <c r="I1034" s="188"/>
      <c r="J1034" s="164">
        <f>ROUND(I1034*H1034,2)</f>
        <v>0</v>
      </c>
      <c r="K1034" s="161" t="s">
        <v>1</v>
      </c>
      <c r="L1034" s="165"/>
      <c r="M1034" s="166" t="s">
        <v>1</v>
      </c>
      <c r="N1034" s="167" t="s">
        <v>37</v>
      </c>
      <c r="O1034" s="137">
        <v>0</v>
      </c>
      <c r="P1034" s="137">
        <f>O1034*H1034</f>
        <v>0</v>
      </c>
      <c r="Q1034" s="137">
        <v>7.4000000000000003E-3</v>
      </c>
      <c r="R1034" s="137">
        <f>Q1034*H1034</f>
        <v>4.4400000000000002E-2</v>
      </c>
      <c r="S1034" s="137">
        <v>0</v>
      </c>
      <c r="T1034" s="138">
        <f>S1034*H1034</f>
        <v>0</v>
      </c>
      <c r="AR1034" s="139" t="s">
        <v>209</v>
      </c>
      <c r="AT1034" s="139" t="s">
        <v>242</v>
      </c>
      <c r="AU1034" s="139" t="s">
        <v>82</v>
      </c>
      <c r="AY1034" s="17" t="s">
        <v>158</v>
      </c>
      <c r="BE1034" s="140">
        <f>IF(N1034="základní",J1034,0)</f>
        <v>0</v>
      </c>
      <c r="BF1034" s="140">
        <f>IF(N1034="snížená",J1034,0)</f>
        <v>0</v>
      </c>
      <c r="BG1034" s="140">
        <f>IF(N1034="zákl. přenesená",J1034,0)</f>
        <v>0</v>
      </c>
      <c r="BH1034" s="140">
        <f>IF(N1034="sníž. přenesená",J1034,0)</f>
        <v>0</v>
      </c>
      <c r="BI1034" s="140">
        <f>IF(N1034="nulová",J1034,0)</f>
        <v>0</v>
      </c>
      <c r="BJ1034" s="17" t="s">
        <v>80</v>
      </c>
      <c r="BK1034" s="140">
        <f>ROUND(I1034*H1034,2)</f>
        <v>0</v>
      </c>
      <c r="BL1034" s="17" t="s">
        <v>165</v>
      </c>
      <c r="BM1034" s="139" t="s">
        <v>1173</v>
      </c>
    </row>
    <row r="1035" spans="2:65" s="12" customFormat="1">
      <c r="B1035" s="141"/>
      <c r="D1035" s="142" t="s">
        <v>167</v>
      </c>
      <c r="E1035" s="143" t="s">
        <v>1</v>
      </c>
      <c r="F1035" s="144" t="s">
        <v>1174</v>
      </c>
      <c r="H1035" s="143" t="s">
        <v>1</v>
      </c>
      <c r="L1035" s="141"/>
      <c r="M1035" s="145"/>
      <c r="T1035" s="146"/>
      <c r="AT1035" s="143" t="s">
        <v>167</v>
      </c>
      <c r="AU1035" s="143" t="s">
        <v>82</v>
      </c>
      <c r="AV1035" s="12" t="s">
        <v>80</v>
      </c>
      <c r="AW1035" s="12" t="s">
        <v>28</v>
      </c>
      <c r="AX1035" s="12" t="s">
        <v>72</v>
      </c>
      <c r="AY1035" s="143" t="s">
        <v>158</v>
      </c>
    </row>
    <row r="1036" spans="2:65" s="13" customFormat="1">
      <c r="B1036" s="147"/>
      <c r="D1036" s="142" t="s">
        <v>167</v>
      </c>
      <c r="E1036" s="148" t="s">
        <v>1</v>
      </c>
      <c r="F1036" s="149" t="s">
        <v>1175</v>
      </c>
      <c r="H1036" s="150">
        <v>6</v>
      </c>
      <c r="L1036" s="147"/>
      <c r="M1036" s="151"/>
      <c r="T1036" s="152"/>
      <c r="AT1036" s="148" t="s">
        <v>167</v>
      </c>
      <c r="AU1036" s="148" t="s">
        <v>82</v>
      </c>
      <c r="AV1036" s="13" t="s">
        <v>82</v>
      </c>
      <c r="AW1036" s="13" t="s">
        <v>28</v>
      </c>
      <c r="AX1036" s="13" t="s">
        <v>80</v>
      </c>
      <c r="AY1036" s="148" t="s">
        <v>158</v>
      </c>
    </row>
    <row r="1037" spans="2:65" s="1" customFormat="1" ht="24.2" customHeight="1">
      <c r="B1037" s="128"/>
      <c r="C1037" s="129" t="s">
        <v>1176</v>
      </c>
      <c r="D1037" s="129" t="s">
        <v>160</v>
      </c>
      <c r="E1037" s="130" t="s">
        <v>1177</v>
      </c>
      <c r="F1037" s="131" t="s">
        <v>1178</v>
      </c>
      <c r="G1037" s="132" t="s">
        <v>310</v>
      </c>
      <c r="H1037" s="133">
        <v>12</v>
      </c>
      <c r="I1037" s="184"/>
      <c r="J1037" s="134">
        <f>ROUND(I1037*H1037,2)</f>
        <v>0</v>
      </c>
      <c r="K1037" s="131" t="s">
        <v>1</v>
      </c>
      <c r="L1037" s="29"/>
      <c r="M1037" s="135" t="s">
        <v>1</v>
      </c>
      <c r="N1037" s="136" t="s">
        <v>37</v>
      </c>
      <c r="O1037" s="137">
        <v>0.76</v>
      </c>
      <c r="P1037" s="137">
        <f>O1037*H1037</f>
        <v>9.120000000000001</v>
      </c>
      <c r="Q1037" s="137">
        <v>8.0000000000000004E-4</v>
      </c>
      <c r="R1037" s="137">
        <f>Q1037*H1037</f>
        <v>9.6000000000000009E-3</v>
      </c>
      <c r="S1037" s="137">
        <v>0</v>
      </c>
      <c r="T1037" s="138">
        <f>S1037*H1037</f>
        <v>0</v>
      </c>
      <c r="AR1037" s="139" t="s">
        <v>165</v>
      </c>
      <c r="AT1037" s="139" t="s">
        <v>160</v>
      </c>
      <c r="AU1037" s="139" t="s">
        <v>82</v>
      </c>
      <c r="AY1037" s="17" t="s">
        <v>158</v>
      </c>
      <c r="BE1037" s="140">
        <f>IF(N1037="základní",J1037,0)</f>
        <v>0</v>
      </c>
      <c r="BF1037" s="140">
        <f>IF(N1037="snížená",J1037,0)</f>
        <v>0</v>
      </c>
      <c r="BG1037" s="140">
        <f>IF(N1037="zákl. přenesená",J1037,0)</f>
        <v>0</v>
      </c>
      <c r="BH1037" s="140">
        <f>IF(N1037="sníž. přenesená",J1037,0)</f>
        <v>0</v>
      </c>
      <c r="BI1037" s="140">
        <f>IF(N1037="nulová",J1037,0)</f>
        <v>0</v>
      </c>
      <c r="BJ1037" s="17" t="s">
        <v>80</v>
      </c>
      <c r="BK1037" s="140">
        <f>ROUND(I1037*H1037,2)</f>
        <v>0</v>
      </c>
      <c r="BL1037" s="17" t="s">
        <v>165</v>
      </c>
      <c r="BM1037" s="139" t="s">
        <v>1179</v>
      </c>
    </row>
    <row r="1038" spans="2:65" s="13" customFormat="1">
      <c r="B1038" s="147"/>
      <c r="D1038" s="142" t="s">
        <v>167</v>
      </c>
      <c r="E1038" s="148" t="s">
        <v>1</v>
      </c>
      <c r="F1038" s="149" t="s">
        <v>1180</v>
      </c>
      <c r="H1038" s="150">
        <v>12</v>
      </c>
      <c r="L1038" s="147"/>
      <c r="M1038" s="151"/>
      <c r="T1038" s="152"/>
      <c r="AT1038" s="148" t="s">
        <v>167</v>
      </c>
      <c r="AU1038" s="148" t="s">
        <v>82</v>
      </c>
      <c r="AV1038" s="13" t="s">
        <v>82</v>
      </c>
      <c r="AW1038" s="13" t="s">
        <v>28</v>
      </c>
      <c r="AX1038" s="13" t="s">
        <v>80</v>
      </c>
      <c r="AY1038" s="148" t="s">
        <v>158</v>
      </c>
    </row>
    <row r="1039" spans="2:65" s="1" customFormat="1" ht="37.9" customHeight="1">
      <c r="B1039" s="128"/>
      <c r="C1039" s="159" t="s">
        <v>1181</v>
      </c>
      <c r="D1039" s="159" t="s">
        <v>242</v>
      </c>
      <c r="E1039" s="160" t="s">
        <v>1182</v>
      </c>
      <c r="F1039" s="161" t="s">
        <v>1183</v>
      </c>
      <c r="G1039" s="162" t="s">
        <v>310</v>
      </c>
      <c r="H1039" s="163">
        <v>12</v>
      </c>
      <c r="I1039" s="188"/>
      <c r="J1039" s="164">
        <f>ROUND(I1039*H1039,2)</f>
        <v>0</v>
      </c>
      <c r="K1039" s="161" t="s">
        <v>1</v>
      </c>
      <c r="L1039" s="165"/>
      <c r="M1039" s="166" t="s">
        <v>1</v>
      </c>
      <c r="N1039" s="167" t="s">
        <v>37</v>
      </c>
      <c r="O1039" s="137">
        <v>0</v>
      </c>
      <c r="P1039" s="137">
        <f>O1039*H1039</f>
        <v>0</v>
      </c>
      <c r="Q1039" s="137">
        <v>0</v>
      </c>
      <c r="R1039" s="137">
        <f>Q1039*H1039</f>
        <v>0</v>
      </c>
      <c r="S1039" s="137">
        <v>0</v>
      </c>
      <c r="T1039" s="138">
        <f>S1039*H1039</f>
        <v>0</v>
      </c>
      <c r="AR1039" s="139" t="s">
        <v>209</v>
      </c>
      <c r="AT1039" s="139" t="s">
        <v>242</v>
      </c>
      <c r="AU1039" s="139" t="s">
        <v>82</v>
      </c>
      <c r="AY1039" s="17" t="s">
        <v>158</v>
      </c>
      <c r="BE1039" s="140">
        <f>IF(N1039="základní",J1039,0)</f>
        <v>0</v>
      </c>
      <c r="BF1039" s="140">
        <f>IF(N1039="snížená",J1039,0)</f>
        <v>0</v>
      </c>
      <c r="BG1039" s="140">
        <f>IF(N1039="zákl. přenesená",J1039,0)</f>
        <v>0</v>
      </c>
      <c r="BH1039" s="140">
        <f>IF(N1039="sníž. přenesená",J1039,0)</f>
        <v>0</v>
      </c>
      <c r="BI1039" s="140">
        <f>IF(N1039="nulová",J1039,0)</f>
        <v>0</v>
      </c>
      <c r="BJ1039" s="17" t="s">
        <v>80</v>
      </c>
      <c r="BK1039" s="140">
        <f>ROUND(I1039*H1039,2)</f>
        <v>0</v>
      </c>
      <c r="BL1039" s="17" t="s">
        <v>165</v>
      </c>
      <c r="BM1039" s="139" t="s">
        <v>1184</v>
      </c>
    </row>
    <row r="1040" spans="2:65" s="12" customFormat="1">
      <c r="B1040" s="141"/>
      <c r="D1040" s="142" t="s">
        <v>167</v>
      </c>
      <c r="E1040" s="143" t="s">
        <v>1</v>
      </c>
      <c r="F1040" s="144" t="s">
        <v>1174</v>
      </c>
      <c r="H1040" s="143" t="s">
        <v>1</v>
      </c>
      <c r="L1040" s="141"/>
      <c r="M1040" s="145"/>
      <c r="T1040" s="146"/>
      <c r="AT1040" s="143" t="s">
        <v>167</v>
      </c>
      <c r="AU1040" s="143" t="s">
        <v>82</v>
      </c>
      <c r="AV1040" s="12" t="s">
        <v>80</v>
      </c>
      <c r="AW1040" s="12" t="s">
        <v>28</v>
      </c>
      <c r="AX1040" s="12" t="s">
        <v>72</v>
      </c>
      <c r="AY1040" s="143" t="s">
        <v>158</v>
      </c>
    </row>
    <row r="1041" spans="2:65" s="13" customFormat="1">
      <c r="B1041" s="147"/>
      <c r="D1041" s="142" t="s">
        <v>167</v>
      </c>
      <c r="E1041" s="148" t="s">
        <v>1</v>
      </c>
      <c r="F1041" s="149" t="s">
        <v>1185</v>
      </c>
      <c r="H1041" s="150">
        <v>12</v>
      </c>
      <c r="L1041" s="147"/>
      <c r="M1041" s="151"/>
      <c r="T1041" s="152"/>
      <c r="AT1041" s="148" t="s">
        <v>167</v>
      </c>
      <c r="AU1041" s="148" t="s">
        <v>82</v>
      </c>
      <c r="AV1041" s="13" t="s">
        <v>82</v>
      </c>
      <c r="AW1041" s="13" t="s">
        <v>28</v>
      </c>
      <c r="AX1041" s="13" t="s">
        <v>80</v>
      </c>
      <c r="AY1041" s="148" t="s">
        <v>158</v>
      </c>
    </row>
    <row r="1042" spans="2:65" s="1" customFormat="1" ht="24.2" customHeight="1">
      <c r="B1042" s="128"/>
      <c r="C1042" s="129" t="s">
        <v>1186</v>
      </c>
      <c r="D1042" s="129" t="s">
        <v>160</v>
      </c>
      <c r="E1042" s="130" t="s">
        <v>1187</v>
      </c>
      <c r="F1042" s="131" t="s">
        <v>1188</v>
      </c>
      <c r="G1042" s="132" t="s">
        <v>228</v>
      </c>
      <c r="H1042" s="133">
        <v>1</v>
      </c>
      <c r="I1042" s="184"/>
      <c r="J1042" s="134">
        <f>ROUND(I1042*H1042,2)</f>
        <v>0</v>
      </c>
      <c r="K1042" s="131" t="s">
        <v>1</v>
      </c>
      <c r="L1042" s="29"/>
      <c r="M1042" s="135" t="s">
        <v>1</v>
      </c>
      <c r="N1042" s="136" t="s">
        <v>37</v>
      </c>
      <c r="O1042" s="137">
        <v>0</v>
      </c>
      <c r="P1042" s="137">
        <f>O1042*H1042</f>
        <v>0</v>
      </c>
      <c r="Q1042" s="137">
        <v>0</v>
      </c>
      <c r="R1042" s="137">
        <f>Q1042*H1042</f>
        <v>0</v>
      </c>
      <c r="S1042" s="137">
        <v>0</v>
      </c>
      <c r="T1042" s="138">
        <f>S1042*H1042</f>
        <v>0</v>
      </c>
      <c r="AR1042" s="139" t="s">
        <v>165</v>
      </c>
      <c r="AT1042" s="139" t="s">
        <v>160</v>
      </c>
      <c r="AU1042" s="139" t="s">
        <v>82</v>
      </c>
      <c r="AY1042" s="17" t="s">
        <v>158</v>
      </c>
      <c r="BE1042" s="140">
        <f>IF(N1042="základní",J1042,0)</f>
        <v>0</v>
      </c>
      <c r="BF1042" s="140">
        <f>IF(N1042="snížená",J1042,0)</f>
        <v>0</v>
      </c>
      <c r="BG1042" s="140">
        <f>IF(N1042="zákl. přenesená",J1042,0)</f>
        <v>0</v>
      </c>
      <c r="BH1042" s="140">
        <f>IF(N1042="sníž. přenesená",J1042,0)</f>
        <v>0</v>
      </c>
      <c r="BI1042" s="140">
        <f>IF(N1042="nulová",J1042,0)</f>
        <v>0</v>
      </c>
      <c r="BJ1042" s="17" t="s">
        <v>80</v>
      </c>
      <c r="BK1042" s="140">
        <f>ROUND(I1042*H1042,2)</f>
        <v>0</v>
      </c>
      <c r="BL1042" s="17" t="s">
        <v>165</v>
      </c>
      <c r="BM1042" s="139" t="s">
        <v>1189</v>
      </c>
    </row>
    <row r="1043" spans="2:65" s="12" customFormat="1">
      <c r="B1043" s="141"/>
      <c r="D1043" s="142" t="s">
        <v>167</v>
      </c>
      <c r="E1043" s="143" t="s">
        <v>1</v>
      </c>
      <c r="F1043" s="144" t="s">
        <v>1190</v>
      </c>
      <c r="H1043" s="143" t="s">
        <v>1</v>
      </c>
      <c r="L1043" s="141"/>
      <c r="M1043" s="145"/>
      <c r="T1043" s="146"/>
      <c r="AT1043" s="143" t="s">
        <v>167</v>
      </c>
      <c r="AU1043" s="143" t="s">
        <v>82</v>
      </c>
      <c r="AV1043" s="12" t="s">
        <v>80</v>
      </c>
      <c r="AW1043" s="12" t="s">
        <v>28</v>
      </c>
      <c r="AX1043" s="12" t="s">
        <v>72</v>
      </c>
      <c r="AY1043" s="143" t="s">
        <v>158</v>
      </c>
    </row>
    <row r="1044" spans="2:65" s="12" customFormat="1">
      <c r="B1044" s="141"/>
      <c r="D1044" s="142" t="s">
        <v>167</v>
      </c>
      <c r="E1044" s="143" t="s">
        <v>1</v>
      </c>
      <c r="F1044" s="144" t="s">
        <v>1174</v>
      </c>
      <c r="H1044" s="143" t="s">
        <v>1</v>
      </c>
      <c r="L1044" s="141"/>
      <c r="M1044" s="145"/>
      <c r="T1044" s="146"/>
      <c r="AT1044" s="143" t="s">
        <v>167</v>
      </c>
      <c r="AU1044" s="143" t="s">
        <v>82</v>
      </c>
      <c r="AV1044" s="12" t="s">
        <v>80</v>
      </c>
      <c r="AW1044" s="12" t="s">
        <v>28</v>
      </c>
      <c r="AX1044" s="12" t="s">
        <v>72</v>
      </c>
      <c r="AY1044" s="143" t="s">
        <v>158</v>
      </c>
    </row>
    <row r="1045" spans="2:65" s="13" customFormat="1">
      <c r="B1045" s="147"/>
      <c r="D1045" s="142" t="s">
        <v>167</v>
      </c>
      <c r="E1045" s="148" t="s">
        <v>1</v>
      </c>
      <c r="F1045" s="149" t="s">
        <v>1191</v>
      </c>
      <c r="H1045" s="150">
        <v>1</v>
      </c>
      <c r="L1045" s="147"/>
      <c r="M1045" s="151"/>
      <c r="T1045" s="152"/>
      <c r="AT1045" s="148" t="s">
        <v>167</v>
      </c>
      <c r="AU1045" s="148" t="s">
        <v>82</v>
      </c>
      <c r="AV1045" s="13" t="s">
        <v>82</v>
      </c>
      <c r="AW1045" s="13" t="s">
        <v>28</v>
      </c>
      <c r="AX1045" s="13" t="s">
        <v>80</v>
      </c>
      <c r="AY1045" s="148" t="s">
        <v>158</v>
      </c>
    </row>
    <row r="1046" spans="2:65" s="1" customFormat="1" ht="33" customHeight="1">
      <c r="B1046" s="128"/>
      <c r="C1046" s="129" t="s">
        <v>1192</v>
      </c>
      <c r="D1046" s="129" t="s">
        <v>160</v>
      </c>
      <c r="E1046" s="130" t="s">
        <v>1193</v>
      </c>
      <c r="F1046" s="131" t="s">
        <v>1194</v>
      </c>
      <c r="G1046" s="132" t="s">
        <v>212</v>
      </c>
      <c r="H1046" s="133">
        <v>172.17699999999999</v>
      </c>
      <c r="I1046" s="184"/>
      <c r="J1046" s="134">
        <f>ROUND(I1046*H1046,2)</f>
        <v>0</v>
      </c>
      <c r="K1046" s="131" t="s">
        <v>164</v>
      </c>
      <c r="L1046" s="29"/>
      <c r="M1046" s="135" t="s">
        <v>1</v>
      </c>
      <c r="N1046" s="136" t="s">
        <v>37</v>
      </c>
      <c r="O1046" s="137">
        <v>0.12</v>
      </c>
      <c r="P1046" s="137">
        <f>O1046*H1046</f>
        <v>20.661239999999999</v>
      </c>
      <c r="Q1046" s="137">
        <v>0</v>
      </c>
      <c r="R1046" s="137">
        <f>Q1046*H1046</f>
        <v>0</v>
      </c>
      <c r="S1046" s="137">
        <v>0</v>
      </c>
      <c r="T1046" s="138">
        <f>S1046*H1046</f>
        <v>0</v>
      </c>
      <c r="AR1046" s="139" t="s">
        <v>165</v>
      </c>
      <c r="AT1046" s="139" t="s">
        <v>160</v>
      </c>
      <c r="AU1046" s="139" t="s">
        <v>82</v>
      </c>
      <c r="AY1046" s="17" t="s">
        <v>158</v>
      </c>
      <c r="BE1046" s="140">
        <f>IF(N1046="základní",J1046,0)</f>
        <v>0</v>
      </c>
      <c r="BF1046" s="140">
        <f>IF(N1046="snížená",J1046,0)</f>
        <v>0</v>
      </c>
      <c r="BG1046" s="140">
        <f>IF(N1046="zákl. přenesená",J1046,0)</f>
        <v>0</v>
      </c>
      <c r="BH1046" s="140">
        <f>IF(N1046="sníž. přenesená",J1046,0)</f>
        <v>0</v>
      </c>
      <c r="BI1046" s="140">
        <f>IF(N1046="nulová",J1046,0)</f>
        <v>0</v>
      </c>
      <c r="BJ1046" s="17" t="s">
        <v>80</v>
      </c>
      <c r="BK1046" s="140">
        <f>ROUND(I1046*H1046,2)</f>
        <v>0</v>
      </c>
      <c r="BL1046" s="17" t="s">
        <v>165</v>
      </c>
      <c r="BM1046" s="139" t="s">
        <v>1195</v>
      </c>
    </row>
    <row r="1047" spans="2:65" s="12" customFormat="1">
      <c r="B1047" s="141"/>
      <c r="D1047" s="142" t="s">
        <v>167</v>
      </c>
      <c r="E1047" s="143" t="s">
        <v>1</v>
      </c>
      <c r="F1047" s="144" t="s">
        <v>1196</v>
      </c>
      <c r="H1047" s="143" t="s">
        <v>1</v>
      </c>
      <c r="L1047" s="141"/>
      <c r="M1047" s="145"/>
      <c r="T1047" s="146"/>
      <c r="AT1047" s="143" t="s">
        <v>167</v>
      </c>
      <c r="AU1047" s="143" t="s">
        <v>82</v>
      </c>
      <c r="AV1047" s="12" t="s">
        <v>80</v>
      </c>
      <c r="AW1047" s="12" t="s">
        <v>28</v>
      </c>
      <c r="AX1047" s="12" t="s">
        <v>72</v>
      </c>
      <c r="AY1047" s="143" t="s">
        <v>158</v>
      </c>
    </row>
    <row r="1048" spans="2:65" s="13" customFormat="1">
      <c r="B1048" s="147"/>
      <c r="D1048" s="142" t="s">
        <v>167</v>
      </c>
      <c r="E1048" s="148" t="s">
        <v>1</v>
      </c>
      <c r="F1048" s="149" t="s">
        <v>1197</v>
      </c>
      <c r="H1048" s="150">
        <v>172.17699999999999</v>
      </c>
      <c r="L1048" s="147"/>
      <c r="M1048" s="151"/>
      <c r="T1048" s="152"/>
      <c r="AT1048" s="148" t="s">
        <v>167</v>
      </c>
      <c r="AU1048" s="148" t="s">
        <v>82</v>
      </c>
      <c r="AV1048" s="13" t="s">
        <v>82</v>
      </c>
      <c r="AW1048" s="13" t="s">
        <v>28</v>
      </c>
      <c r="AX1048" s="13" t="s">
        <v>72</v>
      </c>
      <c r="AY1048" s="148" t="s">
        <v>158</v>
      </c>
    </row>
    <row r="1049" spans="2:65" s="12" customFormat="1" ht="33.75">
      <c r="B1049" s="141"/>
      <c r="D1049" s="142" t="s">
        <v>167</v>
      </c>
      <c r="E1049" s="143" t="s">
        <v>1</v>
      </c>
      <c r="F1049" s="144" t="s">
        <v>1198</v>
      </c>
      <c r="H1049" s="143" t="s">
        <v>1</v>
      </c>
      <c r="L1049" s="141"/>
      <c r="M1049" s="145"/>
      <c r="T1049" s="146"/>
      <c r="AT1049" s="143" t="s">
        <v>167</v>
      </c>
      <c r="AU1049" s="143" t="s">
        <v>82</v>
      </c>
      <c r="AV1049" s="12" t="s">
        <v>80</v>
      </c>
      <c r="AW1049" s="12" t="s">
        <v>28</v>
      </c>
      <c r="AX1049" s="12" t="s">
        <v>72</v>
      </c>
      <c r="AY1049" s="143" t="s">
        <v>158</v>
      </c>
    </row>
    <row r="1050" spans="2:65" s="14" customFormat="1">
      <c r="B1050" s="153"/>
      <c r="D1050" s="142" t="s">
        <v>167</v>
      </c>
      <c r="E1050" s="154" t="s">
        <v>1</v>
      </c>
      <c r="F1050" s="155" t="s">
        <v>200</v>
      </c>
      <c r="H1050" s="156">
        <v>172.17699999999999</v>
      </c>
      <c r="L1050" s="153"/>
      <c r="M1050" s="157"/>
      <c r="T1050" s="158"/>
      <c r="AT1050" s="154" t="s">
        <v>167</v>
      </c>
      <c r="AU1050" s="154" t="s">
        <v>82</v>
      </c>
      <c r="AV1050" s="14" t="s">
        <v>165</v>
      </c>
      <c r="AW1050" s="14" t="s">
        <v>28</v>
      </c>
      <c r="AX1050" s="14" t="s">
        <v>80</v>
      </c>
      <c r="AY1050" s="154" t="s">
        <v>158</v>
      </c>
    </row>
    <row r="1051" spans="2:65" s="1" customFormat="1" ht="33" customHeight="1">
      <c r="B1051" s="128"/>
      <c r="C1051" s="129" t="s">
        <v>1199</v>
      </c>
      <c r="D1051" s="129" t="s">
        <v>160</v>
      </c>
      <c r="E1051" s="130" t="s">
        <v>1200</v>
      </c>
      <c r="F1051" s="131" t="s">
        <v>1201</v>
      </c>
      <c r="G1051" s="132" t="s">
        <v>212</v>
      </c>
      <c r="H1051" s="133">
        <v>7747.9650000000001</v>
      </c>
      <c r="I1051" s="184"/>
      <c r="J1051" s="134">
        <f>ROUND(I1051*H1051,2)</f>
        <v>0</v>
      </c>
      <c r="K1051" s="131" t="s">
        <v>164</v>
      </c>
      <c r="L1051" s="29"/>
      <c r="M1051" s="135" t="s">
        <v>1</v>
      </c>
      <c r="N1051" s="136" t="s">
        <v>37</v>
      </c>
      <c r="O1051" s="137">
        <v>0</v>
      </c>
      <c r="P1051" s="137">
        <f>O1051*H1051</f>
        <v>0</v>
      </c>
      <c r="Q1051" s="137">
        <v>0</v>
      </c>
      <c r="R1051" s="137">
        <f>Q1051*H1051</f>
        <v>0</v>
      </c>
      <c r="S1051" s="137">
        <v>0</v>
      </c>
      <c r="T1051" s="138">
        <f>S1051*H1051</f>
        <v>0</v>
      </c>
      <c r="AR1051" s="139" t="s">
        <v>165</v>
      </c>
      <c r="AT1051" s="139" t="s">
        <v>160</v>
      </c>
      <c r="AU1051" s="139" t="s">
        <v>82</v>
      </c>
      <c r="AY1051" s="17" t="s">
        <v>158</v>
      </c>
      <c r="BE1051" s="140">
        <f>IF(N1051="základní",J1051,0)</f>
        <v>0</v>
      </c>
      <c r="BF1051" s="140">
        <f>IF(N1051="snížená",J1051,0)</f>
        <v>0</v>
      </c>
      <c r="BG1051" s="140">
        <f>IF(N1051="zákl. přenesená",J1051,0)</f>
        <v>0</v>
      </c>
      <c r="BH1051" s="140">
        <f>IF(N1051="sníž. přenesená",J1051,0)</f>
        <v>0</v>
      </c>
      <c r="BI1051" s="140">
        <f>IF(N1051="nulová",J1051,0)</f>
        <v>0</v>
      </c>
      <c r="BJ1051" s="17" t="s">
        <v>80</v>
      </c>
      <c r="BK1051" s="140">
        <f>ROUND(I1051*H1051,2)</f>
        <v>0</v>
      </c>
      <c r="BL1051" s="17" t="s">
        <v>165</v>
      </c>
      <c r="BM1051" s="139" t="s">
        <v>1202</v>
      </c>
    </row>
    <row r="1052" spans="2:65" s="12" customFormat="1" ht="22.5">
      <c r="B1052" s="141"/>
      <c r="D1052" s="142" t="s">
        <v>167</v>
      </c>
      <c r="E1052" s="143" t="s">
        <v>1</v>
      </c>
      <c r="F1052" s="144" t="s">
        <v>1203</v>
      </c>
      <c r="H1052" s="143" t="s">
        <v>1</v>
      </c>
      <c r="L1052" s="141"/>
      <c r="M1052" s="145"/>
      <c r="T1052" s="146"/>
      <c r="AT1052" s="143" t="s">
        <v>167</v>
      </c>
      <c r="AU1052" s="143" t="s">
        <v>82</v>
      </c>
      <c r="AV1052" s="12" t="s">
        <v>80</v>
      </c>
      <c r="AW1052" s="12" t="s">
        <v>28</v>
      </c>
      <c r="AX1052" s="12" t="s">
        <v>72</v>
      </c>
      <c r="AY1052" s="143" t="s">
        <v>158</v>
      </c>
    </row>
    <row r="1053" spans="2:65" s="12" customFormat="1" ht="33.75">
      <c r="B1053" s="141"/>
      <c r="D1053" s="142" t="s">
        <v>167</v>
      </c>
      <c r="E1053" s="143" t="s">
        <v>1</v>
      </c>
      <c r="F1053" s="144" t="s">
        <v>1198</v>
      </c>
      <c r="H1053" s="143" t="s">
        <v>1</v>
      </c>
      <c r="L1053" s="141"/>
      <c r="M1053" s="145"/>
      <c r="T1053" s="146"/>
      <c r="AT1053" s="143" t="s">
        <v>167</v>
      </c>
      <c r="AU1053" s="143" t="s">
        <v>82</v>
      </c>
      <c r="AV1053" s="12" t="s">
        <v>80</v>
      </c>
      <c r="AW1053" s="12" t="s">
        <v>28</v>
      </c>
      <c r="AX1053" s="12" t="s">
        <v>72</v>
      </c>
      <c r="AY1053" s="143" t="s">
        <v>158</v>
      </c>
    </row>
    <row r="1054" spans="2:65" s="12" customFormat="1" ht="22.5">
      <c r="B1054" s="141"/>
      <c r="D1054" s="142" t="s">
        <v>167</v>
      </c>
      <c r="E1054" s="143" t="s">
        <v>1</v>
      </c>
      <c r="F1054" s="144" t="s">
        <v>1204</v>
      </c>
      <c r="H1054" s="143" t="s">
        <v>1</v>
      </c>
      <c r="L1054" s="141"/>
      <c r="M1054" s="145"/>
      <c r="T1054" s="146"/>
      <c r="AT1054" s="143" t="s">
        <v>167</v>
      </c>
      <c r="AU1054" s="143" t="s">
        <v>82</v>
      </c>
      <c r="AV1054" s="12" t="s">
        <v>80</v>
      </c>
      <c r="AW1054" s="12" t="s">
        <v>28</v>
      </c>
      <c r="AX1054" s="12" t="s">
        <v>72</v>
      </c>
      <c r="AY1054" s="143" t="s">
        <v>158</v>
      </c>
    </row>
    <row r="1055" spans="2:65" s="13" customFormat="1">
      <c r="B1055" s="147"/>
      <c r="D1055" s="142" t="s">
        <v>167</v>
      </c>
      <c r="E1055" s="148" t="s">
        <v>1</v>
      </c>
      <c r="F1055" s="149" t="s">
        <v>1205</v>
      </c>
      <c r="H1055" s="150">
        <v>7747.9650000000001</v>
      </c>
      <c r="L1055" s="147"/>
      <c r="M1055" s="151"/>
      <c r="T1055" s="152"/>
      <c r="AT1055" s="148" t="s">
        <v>167</v>
      </c>
      <c r="AU1055" s="148" t="s">
        <v>82</v>
      </c>
      <c r="AV1055" s="13" t="s">
        <v>82</v>
      </c>
      <c r="AW1055" s="13" t="s">
        <v>28</v>
      </c>
      <c r="AX1055" s="13" t="s">
        <v>80</v>
      </c>
      <c r="AY1055" s="148" t="s">
        <v>158</v>
      </c>
    </row>
    <row r="1056" spans="2:65" s="1" customFormat="1" ht="33" customHeight="1">
      <c r="B1056" s="128"/>
      <c r="C1056" s="129" t="s">
        <v>1206</v>
      </c>
      <c r="D1056" s="129" t="s">
        <v>160</v>
      </c>
      <c r="E1056" s="130" t="s">
        <v>1207</v>
      </c>
      <c r="F1056" s="131" t="s">
        <v>1208</v>
      </c>
      <c r="G1056" s="132" t="s">
        <v>212</v>
      </c>
      <c r="H1056" s="133">
        <v>172.17699999999999</v>
      </c>
      <c r="I1056" s="184"/>
      <c r="J1056" s="134">
        <f>ROUND(I1056*H1056,2)</f>
        <v>0</v>
      </c>
      <c r="K1056" s="131" t="s">
        <v>164</v>
      </c>
      <c r="L1056" s="29"/>
      <c r="M1056" s="135" t="s">
        <v>1</v>
      </c>
      <c r="N1056" s="136" t="s">
        <v>37</v>
      </c>
      <c r="O1056" s="137">
        <v>8.2000000000000003E-2</v>
      </c>
      <c r="P1056" s="137">
        <f>O1056*H1056</f>
        <v>14.118513999999999</v>
      </c>
      <c r="Q1056" s="137">
        <v>0</v>
      </c>
      <c r="R1056" s="137">
        <f>Q1056*H1056</f>
        <v>0</v>
      </c>
      <c r="S1056" s="137">
        <v>0</v>
      </c>
      <c r="T1056" s="138">
        <f>S1056*H1056</f>
        <v>0</v>
      </c>
      <c r="AR1056" s="139" t="s">
        <v>165</v>
      </c>
      <c r="AT1056" s="139" t="s">
        <v>160</v>
      </c>
      <c r="AU1056" s="139" t="s">
        <v>82</v>
      </c>
      <c r="AY1056" s="17" t="s">
        <v>158</v>
      </c>
      <c r="BE1056" s="140">
        <f>IF(N1056="základní",J1056,0)</f>
        <v>0</v>
      </c>
      <c r="BF1056" s="140">
        <f>IF(N1056="snížená",J1056,0)</f>
        <v>0</v>
      </c>
      <c r="BG1056" s="140">
        <f>IF(N1056="zákl. přenesená",J1056,0)</f>
        <v>0</v>
      </c>
      <c r="BH1056" s="140">
        <f>IF(N1056="sníž. přenesená",J1056,0)</f>
        <v>0</v>
      </c>
      <c r="BI1056" s="140">
        <f>IF(N1056="nulová",J1056,0)</f>
        <v>0</v>
      </c>
      <c r="BJ1056" s="17" t="s">
        <v>80</v>
      </c>
      <c r="BK1056" s="140">
        <f>ROUND(I1056*H1056,2)</f>
        <v>0</v>
      </c>
      <c r="BL1056" s="17" t="s">
        <v>165</v>
      </c>
      <c r="BM1056" s="139" t="s">
        <v>1209</v>
      </c>
    </row>
    <row r="1057" spans="2:65" s="1" customFormat="1" ht="16.5" customHeight="1">
      <c r="B1057" s="128"/>
      <c r="C1057" s="129" t="s">
        <v>1210</v>
      </c>
      <c r="D1057" s="129" t="s">
        <v>160</v>
      </c>
      <c r="E1057" s="130" t="s">
        <v>1211</v>
      </c>
      <c r="F1057" s="131" t="s">
        <v>1212</v>
      </c>
      <c r="G1057" s="132" t="s">
        <v>212</v>
      </c>
      <c r="H1057" s="133">
        <v>225.727</v>
      </c>
      <c r="I1057" s="184"/>
      <c r="J1057" s="134">
        <f>ROUND(I1057*H1057,2)</f>
        <v>0</v>
      </c>
      <c r="K1057" s="131" t="s">
        <v>1</v>
      </c>
      <c r="L1057" s="29"/>
      <c r="M1057" s="135" t="s">
        <v>1</v>
      </c>
      <c r="N1057" s="136" t="s">
        <v>37</v>
      </c>
      <c r="O1057" s="137">
        <v>4.9000000000000002E-2</v>
      </c>
      <c r="P1057" s="137">
        <f>O1057*H1057</f>
        <v>11.060623000000001</v>
      </c>
      <c r="Q1057" s="137">
        <v>0</v>
      </c>
      <c r="R1057" s="137">
        <f>Q1057*H1057</f>
        <v>0</v>
      </c>
      <c r="S1057" s="137">
        <v>0</v>
      </c>
      <c r="T1057" s="138">
        <f>S1057*H1057</f>
        <v>0</v>
      </c>
      <c r="AR1057" s="139" t="s">
        <v>165</v>
      </c>
      <c r="AT1057" s="139" t="s">
        <v>160</v>
      </c>
      <c r="AU1057" s="139" t="s">
        <v>82</v>
      </c>
      <c r="AY1057" s="17" t="s">
        <v>158</v>
      </c>
      <c r="BE1057" s="140">
        <f>IF(N1057="základní",J1057,0)</f>
        <v>0</v>
      </c>
      <c r="BF1057" s="140">
        <f>IF(N1057="snížená",J1057,0)</f>
        <v>0</v>
      </c>
      <c r="BG1057" s="140">
        <f>IF(N1057="zákl. přenesená",J1057,0)</f>
        <v>0</v>
      </c>
      <c r="BH1057" s="140">
        <f>IF(N1057="sníž. přenesená",J1057,0)</f>
        <v>0</v>
      </c>
      <c r="BI1057" s="140">
        <f>IF(N1057="nulová",J1057,0)</f>
        <v>0</v>
      </c>
      <c r="BJ1057" s="17" t="s">
        <v>80</v>
      </c>
      <c r="BK1057" s="140">
        <f>ROUND(I1057*H1057,2)</f>
        <v>0</v>
      </c>
      <c r="BL1057" s="17" t="s">
        <v>165</v>
      </c>
      <c r="BM1057" s="139" t="s">
        <v>1213</v>
      </c>
    </row>
    <row r="1058" spans="2:65" s="12" customFormat="1">
      <c r="B1058" s="141"/>
      <c r="D1058" s="142" t="s">
        <v>167</v>
      </c>
      <c r="E1058" s="143" t="s">
        <v>1</v>
      </c>
      <c r="F1058" s="144" t="s">
        <v>1196</v>
      </c>
      <c r="H1058" s="143" t="s">
        <v>1</v>
      </c>
      <c r="L1058" s="141"/>
      <c r="M1058" s="145"/>
      <c r="T1058" s="146"/>
      <c r="AT1058" s="143" t="s">
        <v>167</v>
      </c>
      <c r="AU1058" s="143" t="s">
        <v>82</v>
      </c>
      <c r="AV1058" s="12" t="s">
        <v>80</v>
      </c>
      <c r="AW1058" s="12" t="s">
        <v>28</v>
      </c>
      <c r="AX1058" s="12" t="s">
        <v>72</v>
      </c>
      <c r="AY1058" s="143" t="s">
        <v>158</v>
      </c>
    </row>
    <row r="1059" spans="2:65" s="13" customFormat="1">
      <c r="B1059" s="147"/>
      <c r="D1059" s="142" t="s">
        <v>167</v>
      </c>
      <c r="E1059" s="148" t="s">
        <v>1</v>
      </c>
      <c r="F1059" s="149" t="s">
        <v>1214</v>
      </c>
      <c r="H1059" s="150">
        <v>225.727</v>
      </c>
      <c r="L1059" s="147"/>
      <c r="M1059" s="151"/>
      <c r="T1059" s="152"/>
      <c r="AT1059" s="148" t="s">
        <v>167</v>
      </c>
      <c r="AU1059" s="148" t="s">
        <v>82</v>
      </c>
      <c r="AV1059" s="13" t="s">
        <v>82</v>
      </c>
      <c r="AW1059" s="13" t="s">
        <v>28</v>
      </c>
      <c r="AX1059" s="13" t="s">
        <v>72</v>
      </c>
      <c r="AY1059" s="148" t="s">
        <v>158</v>
      </c>
    </row>
    <row r="1060" spans="2:65" s="12" customFormat="1" ht="33.75">
      <c r="B1060" s="141"/>
      <c r="D1060" s="142" t="s">
        <v>167</v>
      </c>
      <c r="E1060" s="143" t="s">
        <v>1</v>
      </c>
      <c r="F1060" s="144" t="s">
        <v>1198</v>
      </c>
      <c r="H1060" s="143" t="s">
        <v>1</v>
      </c>
      <c r="L1060" s="141"/>
      <c r="M1060" s="145"/>
      <c r="T1060" s="146"/>
      <c r="AT1060" s="143" t="s">
        <v>167</v>
      </c>
      <c r="AU1060" s="143" t="s">
        <v>82</v>
      </c>
      <c r="AV1060" s="12" t="s">
        <v>80</v>
      </c>
      <c r="AW1060" s="12" t="s">
        <v>28</v>
      </c>
      <c r="AX1060" s="12" t="s">
        <v>72</v>
      </c>
      <c r="AY1060" s="143" t="s">
        <v>158</v>
      </c>
    </row>
    <row r="1061" spans="2:65" s="14" customFormat="1">
      <c r="B1061" s="153"/>
      <c r="D1061" s="142" t="s">
        <v>167</v>
      </c>
      <c r="E1061" s="154" t="s">
        <v>1</v>
      </c>
      <c r="F1061" s="155" t="s">
        <v>200</v>
      </c>
      <c r="H1061" s="156">
        <v>225.727</v>
      </c>
      <c r="L1061" s="153"/>
      <c r="M1061" s="157"/>
      <c r="T1061" s="158"/>
      <c r="AT1061" s="154" t="s">
        <v>167</v>
      </c>
      <c r="AU1061" s="154" t="s">
        <v>82</v>
      </c>
      <c r="AV1061" s="14" t="s">
        <v>165</v>
      </c>
      <c r="AW1061" s="14" t="s">
        <v>28</v>
      </c>
      <c r="AX1061" s="14" t="s">
        <v>80</v>
      </c>
      <c r="AY1061" s="154" t="s">
        <v>158</v>
      </c>
    </row>
    <row r="1062" spans="2:65" s="1" customFormat="1" ht="21.75" customHeight="1">
      <c r="B1062" s="128"/>
      <c r="C1062" s="129" t="s">
        <v>1215</v>
      </c>
      <c r="D1062" s="129" t="s">
        <v>160</v>
      </c>
      <c r="E1062" s="130" t="s">
        <v>1216</v>
      </c>
      <c r="F1062" s="131" t="s">
        <v>1217</v>
      </c>
      <c r="G1062" s="132" t="s">
        <v>212</v>
      </c>
      <c r="H1062" s="133">
        <v>10157.715</v>
      </c>
      <c r="I1062" s="184"/>
      <c r="J1062" s="134">
        <f>ROUND(I1062*H1062,2)</f>
        <v>0</v>
      </c>
      <c r="K1062" s="131" t="s">
        <v>1</v>
      </c>
      <c r="L1062" s="29"/>
      <c r="M1062" s="135" t="s">
        <v>1</v>
      </c>
      <c r="N1062" s="136" t="s">
        <v>37</v>
      </c>
      <c r="O1062" s="137">
        <v>0</v>
      </c>
      <c r="P1062" s="137">
        <f>O1062*H1062</f>
        <v>0</v>
      </c>
      <c r="Q1062" s="137">
        <v>0</v>
      </c>
      <c r="R1062" s="137">
        <f>Q1062*H1062</f>
        <v>0</v>
      </c>
      <c r="S1062" s="137">
        <v>0</v>
      </c>
      <c r="T1062" s="138">
        <f>S1062*H1062</f>
        <v>0</v>
      </c>
      <c r="AR1062" s="139" t="s">
        <v>165</v>
      </c>
      <c r="AT1062" s="139" t="s">
        <v>160</v>
      </c>
      <c r="AU1062" s="139" t="s">
        <v>82</v>
      </c>
      <c r="AY1062" s="17" t="s">
        <v>158</v>
      </c>
      <c r="BE1062" s="140">
        <f>IF(N1062="základní",J1062,0)</f>
        <v>0</v>
      </c>
      <c r="BF1062" s="140">
        <f>IF(N1062="snížená",J1062,0)</f>
        <v>0</v>
      </c>
      <c r="BG1062" s="140">
        <f>IF(N1062="zákl. přenesená",J1062,0)</f>
        <v>0</v>
      </c>
      <c r="BH1062" s="140">
        <f>IF(N1062="sníž. přenesená",J1062,0)</f>
        <v>0</v>
      </c>
      <c r="BI1062" s="140">
        <f>IF(N1062="nulová",J1062,0)</f>
        <v>0</v>
      </c>
      <c r="BJ1062" s="17" t="s">
        <v>80</v>
      </c>
      <c r="BK1062" s="140">
        <f>ROUND(I1062*H1062,2)</f>
        <v>0</v>
      </c>
      <c r="BL1062" s="17" t="s">
        <v>165</v>
      </c>
      <c r="BM1062" s="139" t="s">
        <v>1218</v>
      </c>
    </row>
    <row r="1063" spans="2:65" s="12" customFormat="1" ht="22.5">
      <c r="B1063" s="141"/>
      <c r="D1063" s="142" t="s">
        <v>167</v>
      </c>
      <c r="E1063" s="143" t="s">
        <v>1</v>
      </c>
      <c r="F1063" s="144" t="s">
        <v>1203</v>
      </c>
      <c r="H1063" s="143" t="s">
        <v>1</v>
      </c>
      <c r="L1063" s="141"/>
      <c r="M1063" s="145"/>
      <c r="T1063" s="146"/>
      <c r="AT1063" s="143" t="s">
        <v>167</v>
      </c>
      <c r="AU1063" s="143" t="s">
        <v>82</v>
      </c>
      <c r="AV1063" s="12" t="s">
        <v>80</v>
      </c>
      <c r="AW1063" s="12" t="s">
        <v>28</v>
      </c>
      <c r="AX1063" s="12" t="s">
        <v>72</v>
      </c>
      <c r="AY1063" s="143" t="s">
        <v>158</v>
      </c>
    </row>
    <row r="1064" spans="2:65" s="12" customFormat="1" ht="33.75">
      <c r="B1064" s="141"/>
      <c r="D1064" s="142" t="s">
        <v>167</v>
      </c>
      <c r="E1064" s="143" t="s">
        <v>1</v>
      </c>
      <c r="F1064" s="144" t="s">
        <v>1198</v>
      </c>
      <c r="H1064" s="143" t="s">
        <v>1</v>
      </c>
      <c r="L1064" s="141"/>
      <c r="M1064" s="145"/>
      <c r="T1064" s="146"/>
      <c r="AT1064" s="143" t="s">
        <v>167</v>
      </c>
      <c r="AU1064" s="143" t="s">
        <v>82</v>
      </c>
      <c r="AV1064" s="12" t="s">
        <v>80</v>
      </c>
      <c r="AW1064" s="12" t="s">
        <v>28</v>
      </c>
      <c r="AX1064" s="12" t="s">
        <v>72</v>
      </c>
      <c r="AY1064" s="143" t="s">
        <v>158</v>
      </c>
    </row>
    <row r="1065" spans="2:65" s="12" customFormat="1" ht="22.5">
      <c r="B1065" s="141"/>
      <c r="D1065" s="142" t="s">
        <v>167</v>
      </c>
      <c r="E1065" s="143" t="s">
        <v>1</v>
      </c>
      <c r="F1065" s="144" t="s">
        <v>1204</v>
      </c>
      <c r="H1065" s="143" t="s">
        <v>1</v>
      </c>
      <c r="L1065" s="141"/>
      <c r="M1065" s="145"/>
      <c r="T1065" s="146"/>
      <c r="AT1065" s="143" t="s">
        <v>167</v>
      </c>
      <c r="AU1065" s="143" t="s">
        <v>82</v>
      </c>
      <c r="AV1065" s="12" t="s">
        <v>80</v>
      </c>
      <c r="AW1065" s="12" t="s">
        <v>28</v>
      </c>
      <c r="AX1065" s="12" t="s">
        <v>72</v>
      </c>
      <c r="AY1065" s="143" t="s">
        <v>158</v>
      </c>
    </row>
    <row r="1066" spans="2:65" s="13" customFormat="1">
      <c r="B1066" s="147"/>
      <c r="D1066" s="142" t="s">
        <v>167</v>
      </c>
      <c r="E1066" s="148" t="s">
        <v>1</v>
      </c>
      <c r="F1066" s="149" t="s">
        <v>1219</v>
      </c>
      <c r="H1066" s="150">
        <v>10157.715</v>
      </c>
      <c r="L1066" s="147"/>
      <c r="M1066" s="151"/>
      <c r="T1066" s="152"/>
      <c r="AT1066" s="148" t="s">
        <v>167</v>
      </c>
      <c r="AU1066" s="148" t="s">
        <v>82</v>
      </c>
      <c r="AV1066" s="13" t="s">
        <v>82</v>
      </c>
      <c r="AW1066" s="13" t="s">
        <v>28</v>
      </c>
      <c r="AX1066" s="13" t="s">
        <v>80</v>
      </c>
      <c r="AY1066" s="148" t="s">
        <v>158</v>
      </c>
    </row>
    <row r="1067" spans="2:65" s="1" customFormat="1" ht="21.75" customHeight="1">
      <c r="B1067" s="128"/>
      <c r="C1067" s="129" t="s">
        <v>1220</v>
      </c>
      <c r="D1067" s="129" t="s">
        <v>160</v>
      </c>
      <c r="E1067" s="130" t="s">
        <v>1221</v>
      </c>
      <c r="F1067" s="131" t="s">
        <v>1222</v>
      </c>
      <c r="G1067" s="132" t="s">
        <v>212</v>
      </c>
      <c r="H1067" s="133">
        <v>225.727</v>
      </c>
      <c r="I1067" s="184"/>
      <c r="J1067" s="134">
        <f>ROUND(I1067*H1067,2)</f>
        <v>0</v>
      </c>
      <c r="K1067" s="131" t="s">
        <v>1</v>
      </c>
      <c r="L1067" s="29"/>
      <c r="M1067" s="135" t="s">
        <v>1</v>
      </c>
      <c r="N1067" s="136" t="s">
        <v>37</v>
      </c>
      <c r="O1067" s="137">
        <v>3.3000000000000002E-2</v>
      </c>
      <c r="P1067" s="137">
        <f>O1067*H1067</f>
        <v>7.4489910000000004</v>
      </c>
      <c r="Q1067" s="137">
        <v>0</v>
      </c>
      <c r="R1067" s="137">
        <f>Q1067*H1067</f>
        <v>0</v>
      </c>
      <c r="S1067" s="137">
        <v>0</v>
      </c>
      <c r="T1067" s="138">
        <f>S1067*H1067</f>
        <v>0</v>
      </c>
      <c r="AR1067" s="139" t="s">
        <v>165</v>
      </c>
      <c r="AT1067" s="139" t="s">
        <v>160</v>
      </c>
      <c r="AU1067" s="139" t="s">
        <v>82</v>
      </c>
      <c r="AY1067" s="17" t="s">
        <v>158</v>
      </c>
      <c r="BE1067" s="140">
        <f>IF(N1067="základní",J1067,0)</f>
        <v>0</v>
      </c>
      <c r="BF1067" s="140">
        <f>IF(N1067="snížená",J1067,0)</f>
        <v>0</v>
      </c>
      <c r="BG1067" s="140">
        <f>IF(N1067="zákl. přenesená",J1067,0)</f>
        <v>0</v>
      </c>
      <c r="BH1067" s="140">
        <f>IF(N1067="sníž. přenesená",J1067,0)</f>
        <v>0</v>
      </c>
      <c r="BI1067" s="140">
        <f>IF(N1067="nulová",J1067,0)</f>
        <v>0</v>
      </c>
      <c r="BJ1067" s="17" t="s">
        <v>80</v>
      </c>
      <c r="BK1067" s="140">
        <f>ROUND(I1067*H1067,2)</f>
        <v>0</v>
      </c>
      <c r="BL1067" s="17" t="s">
        <v>165</v>
      </c>
      <c r="BM1067" s="139" t="s">
        <v>1223</v>
      </c>
    </row>
    <row r="1068" spans="2:65" s="1" customFormat="1" ht="33" customHeight="1">
      <c r="B1068" s="128"/>
      <c r="C1068" s="129" t="s">
        <v>1224</v>
      </c>
      <c r="D1068" s="129" t="s">
        <v>160</v>
      </c>
      <c r="E1068" s="130" t="s">
        <v>1225</v>
      </c>
      <c r="F1068" s="131" t="s">
        <v>1226</v>
      </c>
      <c r="G1068" s="132" t="s">
        <v>212</v>
      </c>
      <c r="H1068" s="133">
        <v>1287.5999999999999</v>
      </c>
      <c r="I1068" s="184"/>
      <c r="J1068" s="134">
        <f>ROUND(I1068*H1068,2)</f>
        <v>0</v>
      </c>
      <c r="K1068" s="131" t="s">
        <v>164</v>
      </c>
      <c r="L1068" s="29"/>
      <c r="M1068" s="135" t="s">
        <v>1</v>
      </c>
      <c r="N1068" s="136" t="s">
        <v>37</v>
      </c>
      <c r="O1068" s="137">
        <v>0.105</v>
      </c>
      <c r="P1068" s="137">
        <f>O1068*H1068</f>
        <v>135.19799999999998</v>
      </c>
      <c r="Q1068" s="137">
        <v>1.2999999999999999E-4</v>
      </c>
      <c r="R1068" s="137">
        <f>Q1068*H1068</f>
        <v>0.16738799999999998</v>
      </c>
      <c r="S1068" s="137">
        <v>0</v>
      </c>
      <c r="T1068" s="138">
        <f>S1068*H1068</f>
        <v>0</v>
      </c>
      <c r="AR1068" s="139" t="s">
        <v>165</v>
      </c>
      <c r="AT1068" s="139" t="s">
        <v>160</v>
      </c>
      <c r="AU1068" s="139" t="s">
        <v>82</v>
      </c>
      <c r="AY1068" s="17" t="s">
        <v>158</v>
      </c>
      <c r="BE1068" s="140">
        <f>IF(N1068="základní",J1068,0)</f>
        <v>0</v>
      </c>
      <c r="BF1068" s="140">
        <f>IF(N1068="snížená",J1068,0)</f>
        <v>0</v>
      </c>
      <c r="BG1068" s="140">
        <f>IF(N1068="zákl. přenesená",J1068,0)</f>
        <v>0</v>
      </c>
      <c r="BH1068" s="140">
        <f>IF(N1068="sníž. přenesená",J1068,0)</f>
        <v>0</v>
      </c>
      <c r="BI1068" s="140">
        <f>IF(N1068="nulová",J1068,0)</f>
        <v>0</v>
      </c>
      <c r="BJ1068" s="17" t="s">
        <v>80</v>
      </c>
      <c r="BK1068" s="140">
        <f>ROUND(I1068*H1068,2)</f>
        <v>0</v>
      </c>
      <c r="BL1068" s="17" t="s">
        <v>165</v>
      </c>
      <c r="BM1068" s="139" t="s">
        <v>1227</v>
      </c>
    </row>
    <row r="1069" spans="2:65" s="12" customFormat="1">
      <c r="B1069" s="141"/>
      <c r="D1069" s="142" t="s">
        <v>167</v>
      </c>
      <c r="E1069" s="143" t="s">
        <v>1</v>
      </c>
      <c r="F1069" s="144" t="s">
        <v>1228</v>
      </c>
      <c r="H1069" s="143" t="s">
        <v>1</v>
      </c>
      <c r="L1069" s="141"/>
      <c r="M1069" s="145"/>
      <c r="T1069" s="146"/>
      <c r="AT1069" s="143" t="s">
        <v>167</v>
      </c>
      <c r="AU1069" s="143" t="s">
        <v>82</v>
      </c>
      <c r="AV1069" s="12" t="s">
        <v>80</v>
      </c>
      <c r="AW1069" s="12" t="s">
        <v>28</v>
      </c>
      <c r="AX1069" s="12" t="s">
        <v>72</v>
      </c>
      <c r="AY1069" s="143" t="s">
        <v>158</v>
      </c>
    </row>
    <row r="1070" spans="2:65" s="13" customFormat="1" ht="22.5">
      <c r="B1070" s="147"/>
      <c r="D1070" s="142" t="s">
        <v>167</v>
      </c>
      <c r="E1070" s="148" t="s">
        <v>1</v>
      </c>
      <c r="F1070" s="149" t="s">
        <v>1229</v>
      </c>
      <c r="H1070" s="150">
        <v>215.6</v>
      </c>
      <c r="L1070" s="147"/>
      <c r="M1070" s="151"/>
      <c r="T1070" s="152"/>
      <c r="AT1070" s="148" t="s">
        <v>167</v>
      </c>
      <c r="AU1070" s="148" t="s">
        <v>82</v>
      </c>
      <c r="AV1070" s="13" t="s">
        <v>82</v>
      </c>
      <c r="AW1070" s="13" t="s">
        <v>28</v>
      </c>
      <c r="AX1070" s="13" t="s">
        <v>72</v>
      </c>
      <c r="AY1070" s="148" t="s">
        <v>158</v>
      </c>
    </row>
    <row r="1071" spans="2:65" s="13" customFormat="1">
      <c r="B1071" s="147"/>
      <c r="D1071" s="142" t="s">
        <v>167</v>
      </c>
      <c r="E1071" s="148" t="s">
        <v>1</v>
      </c>
      <c r="F1071" s="149" t="s">
        <v>1230</v>
      </c>
      <c r="H1071" s="150">
        <v>61.8</v>
      </c>
      <c r="L1071" s="147"/>
      <c r="M1071" s="151"/>
      <c r="T1071" s="152"/>
      <c r="AT1071" s="148" t="s">
        <v>167</v>
      </c>
      <c r="AU1071" s="148" t="s">
        <v>82</v>
      </c>
      <c r="AV1071" s="13" t="s">
        <v>82</v>
      </c>
      <c r="AW1071" s="13" t="s">
        <v>28</v>
      </c>
      <c r="AX1071" s="13" t="s">
        <v>72</v>
      </c>
      <c r="AY1071" s="148" t="s">
        <v>158</v>
      </c>
    </row>
    <row r="1072" spans="2:65" s="13" customFormat="1">
      <c r="B1072" s="147"/>
      <c r="D1072" s="142" t="s">
        <v>167</v>
      </c>
      <c r="E1072" s="148" t="s">
        <v>1</v>
      </c>
      <c r="F1072" s="149" t="s">
        <v>1231</v>
      </c>
      <c r="H1072" s="150">
        <v>279.3</v>
      </c>
      <c r="L1072" s="147"/>
      <c r="M1072" s="151"/>
      <c r="T1072" s="152"/>
      <c r="AT1072" s="148" t="s">
        <v>167</v>
      </c>
      <c r="AU1072" s="148" t="s">
        <v>82</v>
      </c>
      <c r="AV1072" s="13" t="s">
        <v>82</v>
      </c>
      <c r="AW1072" s="13" t="s">
        <v>28</v>
      </c>
      <c r="AX1072" s="13" t="s">
        <v>72</v>
      </c>
      <c r="AY1072" s="148" t="s">
        <v>158</v>
      </c>
    </row>
    <row r="1073" spans="2:65" s="13" customFormat="1">
      <c r="B1073" s="147"/>
      <c r="D1073" s="142" t="s">
        <v>167</v>
      </c>
      <c r="E1073" s="148" t="s">
        <v>1</v>
      </c>
      <c r="F1073" s="149" t="s">
        <v>1232</v>
      </c>
      <c r="H1073" s="150">
        <v>242.1</v>
      </c>
      <c r="L1073" s="147"/>
      <c r="M1073" s="151"/>
      <c r="T1073" s="152"/>
      <c r="AT1073" s="148" t="s">
        <v>167</v>
      </c>
      <c r="AU1073" s="148" t="s">
        <v>82</v>
      </c>
      <c r="AV1073" s="13" t="s">
        <v>82</v>
      </c>
      <c r="AW1073" s="13" t="s">
        <v>28</v>
      </c>
      <c r="AX1073" s="13" t="s">
        <v>72</v>
      </c>
      <c r="AY1073" s="148" t="s">
        <v>158</v>
      </c>
    </row>
    <row r="1074" spans="2:65" s="12" customFormat="1">
      <c r="B1074" s="141"/>
      <c r="D1074" s="142" t="s">
        <v>167</v>
      </c>
      <c r="E1074" s="143" t="s">
        <v>1</v>
      </c>
      <c r="F1074" s="144" t="s">
        <v>1233</v>
      </c>
      <c r="H1074" s="143" t="s">
        <v>1</v>
      </c>
      <c r="L1074" s="141"/>
      <c r="M1074" s="145"/>
      <c r="T1074" s="146"/>
      <c r="AT1074" s="143" t="s">
        <v>167</v>
      </c>
      <c r="AU1074" s="143" t="s">
        <v>82</v>
      </c>
      <c r="AV1074" s="12" t="s">
        <v>80</v>
      </c>
      <c r="AW1074" s="12" t="s">
        <v>28</v>
      </c>
      <c r="AX1074" s="12" t="s">
        <v>72</v>
      </c>
      <c r="AY1074" s="143" t="s">
        <v>158</v>
      </c>
    </row>
    <row r="1075" spans="2:65" s="13" customFormat="1">
      <c r="B1075" s="147"/>
      <c r="D1075" s="142" t="s">
        <v>167</v>
      </c>
      <c r="E1075" s="148" t="s">
        <v>1</v>
      </c>
      <c r="F1075" s="149" t="s">
        <v>1074</v>
      </c>
      <c r="H1075" s="150">
        <v>23.6</v>
      </c>
      <c r="L1075" s="147"/>
      <c r="M1075" s="151"/>
      <c r="T1075" s="152"/>
      <c r="AT1075" s="148" t="s">
        <v>167</v>
      </c>
      <c r="AU1075" s="148" t="s">
        <v>82</v>
      </c>
      <c r="AV1075" s="13" t="s">
        <v>82</v>
      </c>
      <c r="AW1075" s="13" t="s">
        <v>28</v>
      </c>
      <c r="AX1075" s="13" t="s">
        <v>72</v>
      </c>
      <c r="AY1075" s="148" t="s">
        <v>158</v>
      </c>
    </row>
    <row r="1076" spans="2:65" s="15" customFormat="1">
      <c r="B1076" s="168"/>
      <c r="D1076" s="142" t="s">
        <v>167</v>
      </c>
      <c r="E1076" s="169" t="s">
        <v>1</v>
      </c>
      <c r="F1076" s="170" t="s">
        <v>331</v>
      </c>
      <c r="H1076" s="171">
        <v>822.4</v>
      </c>
      <c r="L1076" s="168"/>
      <c r="M1076" s="172"/>
      <c r="T1076" s="173"/>
      <c r="AT1076" s="169" t="s">
        <v>167</v>
      </c>
      <c r="AU1076" s="169" t="s">
        <v>82</v>
      </c>
      <c r="AV1076" s="15" t="s">
        <v>178</v>
      </c>
      <c r="AW1076" s="15" t="s">
        <v>28</v>
      </c>
      <c r="AX1076" s="15" t="s">
        <v>72</v>
      </c>
      <c r="AY1076" s="169" t="s">
        <v>158</v>
      </c>
    </row>
    <row r="1077" spans="2:65" s="12" customFormat="1">
      <c r="B1077" s="141"/>
      <c r="D1077" s="142" t="s">
        <v>167</v>
      </c>
      <c r="E1077" s="143" t="s">
        <v>1</v>
      </c>
      <c r="F1077" s="144" t="s">
        <v>1234</v>
      </c>
      <c r="H1077" s="143" t="s">
        <v>1</v>
      </c>
      <c r="L1077" s="141"/>
      <c r="M1077" s="145"/>
      <c r="T1077" s="146"/>
      <c r="AT1077" s="143" t="s">
        <v>167</v>
      </c>
      <c r="AU1077" s="143" t="s">
        <v>82</v>
      </c>
      <c r="AV1077" s="12" t="s">
        <v>80</v>
      </c>
      <c r="AW1077" s="12" t="s">
        <v>28</v>
      </c>
      <c r="AX1077" s="12" t="s">
        <v>72</v>
      </c>
      <c r="AY1077" s="143" t="s">
        <v>158</v>
      </c>
    </row>
    <row r="1078" spans="2:65" s="13" customFormat="1" ht="22.5">
      <c r="B1078" s="147"/>
      <c r="D1078" s="142" t="s">
        <v>167</v>
      </c>
      <c r="E1078" s="148" t="s">
        <v>1</v>
      </c>
      <c r="F1078" s="149" t="s">
        <v>1235</v>
      </c>
      <c r="H1078" s="150">
        <v>263.2</v>
      </c>
      <c r="L1078" s="147"/>
      <c r="M1078" s="151"/>
      <c r="T1078" s="152"/>
      <c r="AT1078" s="148" t="s">
        <v>167</v>
      </c>
      <c r="AU1078" s="148" t="s">
        <v>82</v>
      </c>
      <c r="AV1078" s="13" t="s">
        <v>82</v>
      </c>
      <c r="AW1078" s="13" t="s">
        <v>28</v>
      </c>
      <c r="AX1078" s="13" t="s">
        <v>72</v>
      </c>
      <c r="AY1078" s="148" t="s">
        <v>158</v>
      </c>
    </row>
    <row r="1079" spans="2:65" s="12" customFormat="1">
      <c r="B1079" s="141"/>
      <c r="D1079" s="142" t="s">
        <v>167</v>
      </c>
      <c r="E1079" s="143" t="s">
        <v>1</v>
      </c>
      <c r="F1079" s="144" t="s">
        <v>1236</v>
      </c>
      <c r="H1079" s="143" t="s">
        <v>1</v>
      </c>
      <c r="L1079" s="141"/>
      <c r="M1079" s="145"/>
      <c r="T1079" s="146"/>
      <c r="AT1079" s="143" t="s">
        <v>167</v>
      </c>
      <c r="AU1079" s="143" t="s">
        <v>82</v>
      </c>
      <c r="AV1079" s="12" t="s">
        <v>80</v>
      </c>
      <c r="AW1079" s="12" t="s">
        <v>28</v>
      </c>
      <c r="AX1079" s="12" t="s">
        <v>72</v>
      </c>
      <c r="AY1079" s="143" t="s">
        <v>158</v>
      </c>
    </row>
    <row r="1080" spans="2:65" s="13" customFormat="1">
      <c r="B1080" s="147"/>
      <c r="D1080" s="142" t="s">
        <v>167</v>
      </c>
      <c r="E1080" s="148" t="s">
        <v>1</v>
      </c>
      <c r="F1080" s="149" t="s">
        <v>1237</v>
      </c>
      <c r="H1080" s="150">
        <v>202</v>
      </c>
      <c r="L1080" s="147"/>
      <c r="M1080" s="151"/>
      <c r="T1080" s="152"/>
      <c r="AT1080" s="148" t="s">
        <v>167</v>
      </c>
      <c r="AU1080" s="148" t="s">
        <v>82</v>
      </c>
      <c r="AV1080" s="13" t="s">
        <v>82</v>
      </c>
      <c r="AW1080" s="13" t="s">
        <v>28</v>
      </c>
      <c r="AX1080" s="13" t="s">
        <v>72</v>
      </c>
      <c r="AY1080" s="148" t="s">
        <v>158</v>
      </c>
    </row>
    <row r="1081" spans="2:65" s="15" customFormat="1">
      <c r="B1081" s="168"/>
      <c r="D1081" s="142" t="s">
        <v>167</v>
      </c>
      <c r="E1081" s="169" t="s">
        <v>1</v>
      </c>
      <c r="F1081" s="170" t="s">
        <v>331</v>
      </c>
      <c r="H1081" s="171">
        <v>465.2</v>
      </c>
      <c r="L1081" s="168"/>
      <c r="M1081" s="172"/>
      <c r="T1081" s="173"/>
      <c r="AT1081" s="169" t="s">
        <v>167</v>
      </c>
      <c r="AU1081" s="169" t="s">
        <v>82</v>
      </c>
      <c r="AV1081" s="15" t="s">
        <v>178</v>
      </c>
      <c r="AW1081" s="15" t="s">
        <v>28</v>
      </c>
      <c r="AX1081" s="15" t="s">
        <v>72</v>
      </c>
      <c r="AY1081" s="169" t="s">
        <v>158</v>
      </c>
    </row>
    <row r="1082" spans="2:65" s="14" customFormat="1">
      <c r="B1082" s="153"/>
      <c r="D1082" s="142" t="s">
        <v>167</v>
      </c>
      <c r="E1082" s="154" t="s">
        <v>1</v>
      </c>
      <c r="F1082" s="155" t="s">
        <v>200</v>
      </c>
      <c r="H1082" s="156">
        <v>1287.5999999999999</v>
      </c>
      <c r="L1082" s="153"/>
      <c r="M1082" s="157"/>
      <c r="T1082" s="158"/>
      <c r="AT1082" s="154" t="s">
        <v>167</v>
      </c>
      <c r="AU1082" s="154" t="s">
        <v>82</v>
      </c>
      <c r="AV1082" s="14" t="s">
        <v>165</v>
      </c>
      <c r="AW1082" s="14" t="s">
        <v>28</v>
      </c>
      <c r="AX1082" s="14" t="s">
        <v>80</v>
      </c>
      <c r="AY1082" s="154" t="s">
        <v>158</v>
      </c>
    </row>
    <row r="1083" spans="2:65" s="1" customFormat="1" ht="16.5" customHeight="1">
      <c r="B1083" s="128"/>
      <c r="C1083" s="129" t="s">
        <v>1238</v>
      </c>
      <c r="D1083" s="129" t="s">
        <v>160</v>
      </c>
      <c r="E1083" s="130" t="s">
        <v>1239</v>
      </c>
      <c r="F1083" s="131" t="s">
        <v>1240</v>
      </c>
      <c r="G1083" s="132" t="s">
        <v>212</v>
      </c>
      <c r="H1083" s="133">
        <v>215.6</v>
      </c>
      <c r="I1083" s="184"/>
      <c r="J1083" s="134">
        <f>ROUND(I1083*H1083,2)</f>
        <v>0</v>
      </c>
      <c r="K1083" s="131" t="s">
        <v>164</v>
      </c>
      <c r="L1083" s="29"/>
      <c r="M1083" s="135" t="s">
        <v>1</v>
      </c>
      <c r="N1083" s="136" t="s">
        <v>37</v>
      </c>
      <c r="O1083" s="137">
        <v>0.01</v>
      </c>
      <c r="P1083" s="137">
        <f>O1083*H1083</f>
        <v>2.1560000000000001</v>
      </c>
      <c r="Q1083" s="137">
        <v>0</v>
      </c>
      <c r="R1083" s="137">
        <f>Q1083*H1083</f>
        <v>0</v>
      </c>
      <c r="S1083" s="137">
        <v>0</v>
      </c>
      <c r="T1083" s="138">
        <f>S1083*H1083</f>
        <v>0</v>
      </c>
      <c r="AR1083" s="139" t="s">
        <v>165</v>
      </c>
      <c r="AT1083" s="139" t="s">
        <v>160</v>
      </c>
      <c r="AU1083" s="139" t="s">
        <v>82</v>
      </c>
      <c r="AY1083" s="17" t="s">
        <v>158</v>
      </c>
      <c r="BE1083" s="140">
        <f>IF(N1083="základní",J1083,0)</f>
        <v>0</v>
      </c>
      <c r="BF1083" s="140">
        <f>IF(N1083="snížená",J1083,0)</f>
        <v>0</v>
      </c>
      <c r="BG1083" s="140">
        <f>IF(N1083="zákl. přenesená",J1083,0)</f>
        <v>0</v>
      </c>
      <c r="BH1083" s="140">
        <f>IF(N1083="sníž. přenesená",J1083,0)</f>
        <v>0</v>
      </c>
      <c r="BI1083" s="140">
        <f>IF(N1083="nulová",J1083,0)</f>
        <v>0</v>
      </c>
      <c r="BJ1083" s="17" t="s">
        <v>80</v>
      </c>
      <c r="BK1083" s="140">
        <f>ROUND(I1083*H1083,2)</f>
        <v>0</v>
      </c>
      <c r="BL1083" s="17" t="s">
        <v>165</v>
      </c>
      <c r="BM1083" s="139" t="s">
        <v>1241</v>
      </c>
    </row>
    <row r="1084" spans="2:65" s="12" customFormat="1">
      <c r="B1084" s="141"/>
      <c r="D1084" s="142" t="s">
        <v>167</v>
      </c>
      <c r="E1084" s="143" t="s">
        <v>1</v>
      </c>
      <c r="F1084" s="144" t="s">
        <v>1081</v>
      </c>
      <c r="H1084" s="143" t="s">
        <v>1</v>
      </c>
      <c r="L1084" s="141"/>
      <c r="M1084" s="145"/>
      <c r="T1084" s="146"/>
      <c r="AT1084" s="143" t="s">
        <v>167</v>
      </c>
      <c r="AU1084" s="143" t="s">
        <v>82</v>
      </c>
      <c r="AV1084" s="12" t="s">
        <v>80</v>
      </c>
      <c r="AW1084" s="12" t="s">
        <v>28</v>
      </c>
      <c r="AX1084" s="12" t="s">
        <v>72</v>
      </c>
      <c r="AY1084" s="143" t="s">
        <v>158</v>
      </c>
    </row>
    <row r="1085" spans="2:65" s="13" customFormat="1">
      <c r="B1085" s="147"/>
      <c r="D1085" s="142" t="s">
        <v>167</v>
      </c>
      <c r="E1085" s="148" t="s">
        <v>1</v>
      </c>
      <c r="F1085" s="149" t="s">
        <v>1019</v>
      </c>
      <c r="H1085" s="150">
        <v>65.5</v>
      </c>
      <c r="L1085" s="147"/>
      <c r="M1085" s="151"/>
      <c r="T1085" s="152"/>
      <c r="AT1085" s="148" t="s">
        <v>167</v>
      </c>
      <c r="AU1085" s="148" t="s">
        <v>82</v>
      </c>
      <c r="AV1085" s="13" t="s">
        <v>82</v>
      </c>
      <c r="AW1085" s="13" t="s">
        <v>28</v>
      </c>
      <c r="AX1085" s="13" t="s">
        <v>72</v>
      </c>
      <c r="AY1085" s="148" t="s">
        <v>158</v>
      </c>
    </row>
    <row r="1086" spans="2:65" s="13" customFormat="1">
      <c r="B1086" s="147"/>
      <c r="D1086" s="142" t="s">
        <v>167</v>
      </c>
      <c r="E1086" s="148" t="s">
        <v>1</v>
      </c>
      <c r="F1086" s="149" t="s">
        <v>1242</v>
      </c>
      <c r="H1086" s="150">
        <v>50.7</v>
      </c>
      <c r="L1086" s="147"/>
      <c r="M1086" s="151"/>
      <c r="T1086" s="152"/>
      <c r="AT1086" s="148" t="s">
        <v>167</v>
      </c>
      <c r="AU1086" s="148" t="s">
        <v>82</v>
      </c>
      <c r="AV1086" s="13" t="s">
        <v>82</v>
      </c>
      <c r="AW1086" s="13" t="s">
        <v>28</v>
      </c>
      <c r="AX1086" s="13" t="s">
        <v>72</v>
      </c>
      <c r="AY1086" s="148" t="s">
        <v>158</v>
      </c>
    </row>
    <row r="1087" spans="2:65" s="13" customFormat="1">
      <c r="B1087" s="147"/>
      <c r="D1087" s="142" t="s">
        <v>167</v>
      </c>
      <c r="E1087" s="148" t="s">
        <v>1</v>
      </c>
      <c r="F1087" s="149" t="s">
        <v>1243</v>
      </c>
      <c r="H1087" s="150">
        <v>21.6</v>
      </c>
      <c r="L1087" s="147"/>
      <c r="M1087" s="151"/>
      <c r="T1087" s="152"/>
      <c r="AT1087" s="148" t="s">
        <v>167</v>
      </c>
      <c r="AU1087" s="148" t="s">
        <v>82</v>
      </c>
      <c r="AV1087" s="13" t="s">
        <v>82</v>
      </c>
      <c r="AW1087" s="13" t="s">
        <v>28</v>
      </c>
      <c r="AX1087" s="13" t="s">
        <v>72</v>
      </c>
      <c r="AY1087" s="148" t="s">
        <v>158</v>
      </c>
    </row>
    <row r="1088" spans="2:65" s="13" customFormat="1">
      <c r="B1088" s="147"/>
      <c r="D1088" s="142" t="s">
        <v>167</v>
      </c>
      <c r="E1088" s="148" t="s">
        <v>1</v>
      </c>
      <c r="F1088" s="149" t="s">
        <v>1244</v>
      </c>
      <c r="H1088" s="150">
        <v>77.8</v>
      </c>
      <c r="L1088" s="147"/>
      <c r="M1088" s="151"/>
      <c r="T1088" s="152"/>
      <c r="AT1088" s="148" t="s">
        <v>167</v>
      </c>
      <c r="AU1088" s="148" t="s">
        <v>82</v>
      </c>
      <c r="AV1088" s="13" t="s">
        <v>82</v>
      </c>
      <c r="AW1088" s="13" t="s">
        <v>28</v>
      </c>
      <c r="AX1088" s="13" t="s">
        <v>72</v>
      </c>
      <c r="AY1088" s="148" t="s">
        <v>158</v>
      </c>
    </row>
    <row r="1089" spans="2:65" s="14" customFormat="1">
      <c r="B1089" s="153"/>
      <c r="D1089" s="142" t="s">
        <v>167</v>
      </c>
      <c r="E1089" s="154" t="s">
        <v>1</v>
      </c>
      <c r="F1089" s="155" t="s">
        <v>200</v>
      </c>
      <c r="H1089" s="156">
        <v>215.6</v>
      </c>
      <c r="L1089" s="153"/>
      <c r="M1089" s="157"/>
      <c r="T1089" s="158"/>
      <c r="AT1089" s="154" t="s">
        <v>167</v>
      </c>
      <c r="AU1089" s="154" t="s">
        <v>82</v>
      </c>
      <c r="AV1089" s="14" t="s">
        <v>165</v>
      </c>
      <c r="AW1089" s="14" t="s">
        <v>28</v>
      </c>
      <c r="AX1089" s="14" t="s">
        <v>80</v>
      </c>
      <c r="AY1089" s="154" t="s">
        <v>158</v>
      </c>
    </row>
    <row r="1090" spans="2:65" s="1" customFormat="1" ht="24.2" customHeight="1">
      <c r="B1090" s="128"/>
      <c r="C1090" s="129" t="s">
        <v>1245</v>
      </c>
      <c r="D1090" s="129" t="s">
        <v>160</v>
      </c>
      <c r="E1090" s="130" t="s">
        <v>1246</v>
      </c>
      <c r="F1090" s="131" t="s">
        <v>1247</v>
      </c>
      <c r="G1090" s="132" t="s">
        <v>310</v>
      </c>
      <c r="H1090" s="133">
        <v>4</v>
      </c>
      <c r="I1090" s="184"/>
      <c r="J1090" s="134">
        <f>ROUND(I1090*H1090,2)</f>
        <v>0</v>
      </c>
      <c r="K1090" s="131" t="s">
        <v>164</v>
      </c>
      <c r="L1090" s="29"/>
      <c r="M1090" s="135" t="s">
        <v>1</v>
      </c>
      <c r="N1090" s="136" t="s">
        <v>37</v>
      </c>
      <c r="O1090" s="137">
        <v>0.43</v>
      </c>
      <c r="P1090" s="137">
        <f>O1090*H1090</f>
        <v>1.72</v>
      </c>
      <c r="Q1090" s="137">
        <v>4.6800000000000001E-3</v>
      </c>
      <c r="R1090" s="137">
        <f>Q1090*H1090</f>
        <v>1.8720000000000001E-2</v>
      </c>
      <c r="S1090" s="137">
        <v>0</v>
      </c>
      <c r="T1090" s="138">
        <f>S1090*H1090</f>
        <v>0</v>
      </c>
      <c r="AR1090" s="139" t="s">
        <v>165</v>
      </c>
      <c r="AT1090" s="139" t="s">
        <v>160</v>
      </c>
      <c r="AU1090" s="139" t="s">
        <v>82</v>
      </c>
      <c r="AY1090" s="17" t="s">
        <v>158</v>
      </c>
      <c r="BE1090" s="140">
        <f>IF(N1090="základní",J1090,0)</f>
        <v>0</v>
      </c>
      <c r="BF1090" s="140">
        <f>IF(N1090="snížená",J1090,0)</f>
        <v>0</v>
      </c>
      <c r="BG1090" s="140">
        <f>IF(N1090="zákl. přenesená",J1090,0)</f>
        <v>0</v>
      </c>
      <c r="BH1090" s="140">
        <f>IF(N1090="sníž. přenesená",J1090,0)</f>
        <v>0</v>
      </c>
      <c r="BI1090" s="140">
        <f>IF(N1090="nulová",J1090,0)</f>
        <v>0</v>
      </c>
      <c r="BJ1090" s="17" t="s">
        <v>80</v>
      </c>
      <c r="BK1090" s="140">
        <f>ROUND(I1090*H1090,2)</f>
        <v>0</v>
      </c>
      <c r="BL1090" s="17" t="s">
        <v>165</v>
      </c>
      <c r="BM1090" s="139" t="s">
        <v>1248</v>
      </c>
    </row>
    <row r="1091" spans="2:65" s="13" customFormat="1">
      <c r="B1091" s="147"/>
      <c r="D1091" s="142" t="s">
        <v>167</v>
      </c>
      <c r="E1091" s="148" t="s">
        <v>1</v>
      </c>
      <c r="F1091" s="149" t="s">
        <v>1249</v>
      </c>
      <c r="H1091" s="150">
        <v>4</v>
      </c>
      <c r="L1091" s="147"/>
      <c r="M1091" s="151"/>
      <c r="T1091" s="152"/>
      <c r="AT1091" s="148" t="s">
        <v>167</v>
      </c>
      <c r="AU1091" s="148" t="s">
        <v>82</v>
      </c>
      <c r="AV1091" s="13" t="s">
        <v>82</v>
      </c>
      <c r="AW1091" s="13" t="s">
        <v>28</v>
      </c>
      <c r="AX1091" s="13" t="s">
        <v>80</v>
      </c>
      <c r="AY1091" s="148" t="s">
        <v>158</v>
      </c>
    </row>
    <row r="1092" spans="2:65" s="1" customFormat="1" ht="16.5" customHeight="1">
      <c r="B1092" s="128"/>
      <c r="C1092" s="159" t="s">
        <v>1250</v>
      </c>
      <c r="D1092" s="159" t="s">
        <v>242</v>
      </c>
      <c r="E1092" s="160" t="s">
        <v>1251</v>
      </c>
      <c r="F1092" s="161" t="s">
        <v>1252</v>
      </c>
      <c r="G1092" s="162" t="s">
        <v>310</v>
      </c>
      <c r="H1092" s="163">
        <v>4</v>
      </c>
      <c r="I1092" s="188"/>
      <c r="J1092" s="164">
        <f>ROUND(I1092*H1092,2)</f>
        <v>0</v>
      </c>
      <c r="K1092" s="161" t="s">
        <v>164</v>
      </c>
      <c r="L1092" s="165"/>
      <c r="M1092" s="166" t="s">
        <v>1</v>
      </c>
      <c r="N1092" s="167" t="s">
        <v>37</v>
      </c>
      <c r="O1092" s="137">
        <v>0</v>
      </c>
      <c r="P1092" s="137">
        <f>O1092*H1092</f>
        <v>0</v>
      </c>
      <c r="Q1092" s="137">
        <v>5.2400000000000002E-2</v>
      </c>
      <c r="R1092" s="137">
        <f>Q1092*H1092</f>
        <v>0.20960000000000001</v>
      </c>
      <c r="S1092" s="137">
        <v>0</v>
      </c>
      <c r="T1092" s="138">
        <f>S1092*H1092</f>
        <v>0</v>
      </c>
      <c r="AR1092" s="139" t="s">
        <v>209</v>
      </c>
      <c r="AT1092" s="139" t="s">
        <v>242</v>
      </c>
      <c r="AU1092" s="139" t="s">
        <v>82</v>
      </c>
      <c r="AY1092" s="17" t="s">
        <v>158</v>
      </c>
      <c r="BE1092" s="140">
        <f>IF(N1092="základní",J1092,0)</f>
        <v>0</v>
      </c>
      <c r="BF1092" s="140">
        <f>IF(N1092="snížená",J1092,0)</f>
        <v>0</v>
      </c>
      <c r="BG1092" s="140">
        <f>IF(N1092="zákl. přenesená",J1092,0)</f>
        <v>0</v>
      </c>
      <c r="BH1092" s="140">
        <f>IF(N1092="sníž. přenesená",J1092,0)</f>
        <v>0</v>
      </c>
      <c r="BI1092" s="140">
        <f>IF(N1092="nulová",J1092,0)</f>
        <v>0</v>
      </c>
      <c r="BJ1092" s="17" t="s">
        <v>80</v>
      </c>
      <c r="BK1092" s="140">
        <f>ROUND(I1092*H1092,2)</f>
        <v>0</v>
      </c>
      <c r="BL1092" s="17" t="s">
        <v>165</v>
      </c>
      <c r="BM1092" s="139" t="s">
        <v>1253</v>
      </c>
    </row>
    <row r="1093" spans="2:65" s="1" customFormat="1" ht="16.5" customHeight="1">
      <c r="B1093" s="128"/>
      <c r="C1093" s="129" t="s">
        <v>1254</v>
      </c>
      <c r="D1093" s="129" t="s">
        <v>160</v>
      </c>
      <c r="E1093" s="130" t="s">
        <v>1255</v>
      </c>
      <c r="F1093" s="131" t="s">
        <v>1256</v>
      </c>
      <c r="G1093" s="132" t="s">
        <v>310</v>
      </c>
      <c r="H1093" s="133">
        <v>5</v>
      </c>
      <c r="I1093" s="184"/>
      <c r="J1093" s="134">
        <f>ROUND(I1093*H1093,2)</f>
        <v>0</v>
      </c>
      <c r="K1093" s="131" t="s">
        <v>164</v>
      </c>
      <c r="L1093" s="29"/>
      <c r="M1093" s="135" t="s">
        <v>1</v>
      </c>
      <c r="N1093" s="136" t="s">
        <v>37</v>
      </c>
      <c r="O1093" s="137">
        <v>0.29899999999999999</v>
      </c>
      <c r="P1093" s="137">
        <f>O1093*H1093</f>
        <v>1.4949999999999999</v>
      </c>
      <c r="Q1093" s="137">
        <v>1.8000000000000001E-4</v>
      </c>
      <c r="R1093" s="137">
        <f>Q1093*H1093</f>
        <v>9.0000000000000008E-4</v>
      </c>
      <c r="S1093" s="137">
        <v>0</v>
      </c>
      <c r="T1093" s="138">
        <f>S1093*H1093</f>
        <v>0</v>
      </c>
      <c r="AR1093" s="139" t="s">
        <v>165</v>
      </c>
      <c r="AT1093" s="139" t="s">
        <v>160</v>
      </c>
      <c r="AU1093" s="139" t="s">
        <v>82</v>
      </c>
      <c r="AY1093" s="17" t="s">
        <v>158</v>
      </c>
      <c r="BE1093" s="140">
        <f>IF(N1093="základní",J1093,0)</f>
        <v>0</v>
      </c>
      <c r="BF1093" s="140">
        <f>IF(N1093="snížená",J1093,0)</f>
        <v>0</v>
      </c>
      <c r="BG1093" s="140">
        <f>IF(N1093="zákl. přenesená",J1093,0)</f>
        <v>0</v>
      </c>
      <c r="BH1093" s="140">
        <f>IF(N1093="sníž. přenesená",J1093,0)</f>
        <v>0</v>
      </c>
      <c r="BI1093" s="140">
        <f>IF(N1093="nulová",J1093,0)</f>
        <v>0</v>
      </c>
      <c r="BJ1093" s="17" t="s">
        <v>80</v>
      </c>
      <c r="BK1093" s="140">
        <f>ROUND(I1093*H1093,2)</f>
        <v>0</v>
      </c>
      <c r="BL1093" s="17" t="s">
        <v>165</v>
      </c>
      <c r="BM1093" s="139" t="s">
        <v>1257</v>
      </c>
    </row>
    <row r="1094" spans="2:65" s="1" customFormat="1" ht="24.2" customHeight="1">
      <c r="B1094" s="128"/>
      <c r="C1094" s="159" t="s">
        <v>1258</v>
      </c>
      <c r="D1094" s="159" t="s">
        <v>242</v>
      </c>
      <c r="E1094" s="160" t="s">
        <v>1259</v>
      </c>
      <c r="F1094" s="161" t="s">
        <v>1260</v>
      </c>
      <c r="G1094" s="162" t="s">
        <v>310</v>
      </c>
      <c r="H1094" s="163">
        <v>5</v>
      </c>
      <c r="I1094" s="188"/>
      <c r="J1094" s="164">
        <f>ROUND(I1094*H1094,2)</f>
        <v>0</v>
      </c>
      <c r="K1094" s="161" t="s">
        <v>164</v>
      </c>
      <c r="L1094" s="165"/>
      <c r="M1094" s="166" t="s">
        <v>1</v>
      </c>
      <c r="N1094" s="167" t="s">
        <v>37</v>
      </c>
      <c r="O1094" s="137">
        <v>0</v>
      </c>
      <c r="P1094" s="137">
        <f>O1094*H1094</f>
        <v>0</v>
      </c>
      <c r="Q1094" s="137">
        <v>1.2E-2</v>
      </c>
      <c r="R1094" s="137">
        <f>Q1094*H1094</f>
        <v>0.06</v>
      </c>
      <c r="S1094" s="137">
        <v>0</v>
      </c>
      <c r="T1094" s="138">
        <f>S1094*H1094</f>
        <v>0</v>
      </c>
      <c r="AR1094" s="139" t="s">
        <v>209</v>
      </c>
      <c r="AT1094" s="139" t="s">
        <v>242</v>
      </c>
      <c r="AU1094" s="139" t="s">
        <v>82</v>
      </c>
      <c r="AY1094" s="17" t="s">
        <v>158</v>
      </c>
      <c r="BE1094" s="140">
        <f>IF(N1094="základní",J1094,0)</f>
        <v>0</v>
      </c>
      <c r="BF1094" s="140">
        <f>IF(N1094="snížená",J1094,0)</f>
        <v>0</v>
      </c>
      <c r="BG1094" s="140">
        <f>IF(N1094="zákl. přenesená",J1094,0)</f>
        <v>0</v>
      </c>
      <c r="BH1094" s="140">
        <f>IF(N1094="sníž. přenesená",J1094,0)</f>
        <v>0</v>
      </c>
      <c r="BI1094" s="140">
        <f>IF(N1094="nulová",J1094,0)</f>
        <v>0</v>
      </c>
      <c r="BJ1094" s="17" t="s">
        <v>80</v>
      </c>
      <c r="BK1094" s="140">
        <f>ROUND(I1094*H1094,2)</f>
        <v>0</v>
      </c>
      <c r="BL1094" s="17" t="s">
        <v>165</v>
      </c>
      <c r="BM1094" s="139" t="s">
        <v>1261</v>
      </c>
    </row>
    <row r="1095" spans="2:65" s="1" customFormat="1" ht="44.25" customHeight="1">
      <c r="B1095" s="128"/>
      <c r="C1095" s="129" t="s">
        <v>1262</v>
      </c>
      <c r="D1095" s="129" t="s">
        <v>160</v>
      </c>
      <c r="E1095" s="130" t="s">
        <v>1263</v>
      </c>
      <c r="F1095" s="131" t="s">
        <v>1264</v>
      </c>
      <c r="G1095" s="132" t="s">
        <v>310</v>
      </c>
      <c r="H1095" s="133">
        <v>8</v>
      </c>
      <c r="I1095" s="184"/>
      <c r="J1095" s="134">
        <f>ROUND(I1095*H1095,2)</f>
        <v>0</v>
      </c>
      <c r="K1095" s="131" t="s">
        <v>1</v>
      </c>
      <c r="L1095" s="29"/>
      <c r="M1095" s="135" t="s">
        <v>1</v>
      </c>
      <c r="N1095" s="136" t="s">
        <v>37</v>
      </c>
      <c r="O1095" s="137">
        <v>0.16800000000000001</v>
      </c>
      <c r="P1095" s="137">
        <f>O1095*H1095</f>
        <v>1.3440000000000001</v>
      </c>
      <c r="Q1095" s="137">
        <v>2.5000000000000001E-4</v>
      </c>
      <c r="R1095" s="137">
        <f>Q1095*H1095</f>
        <v>2E-3</v>
      </c>
      <c r="S1095" s="137">
        <v>0</v>
      </c>
      <c r="T1095" s="138">
        <f>S1095*H1095</f>
        <v>0</v>
      </c>
      <c r="AR1095" s="139" t="s">
        <v>165</v>
      </c>
      <c r="AT1095" s="139" t="s">
        <v>160</v>
      </c>
      <c r="AU1095" s="139" t="s">
        <v>82</v>
      </c>
      <c r="AY1095" s="17" t="s">
        <v>158</v>
      </c>
      <c r="BE1095" s="140">
        <f>IF(N1095="základní",J1095,0)</f>
        <v>0</v>
      </c>
      <c r="BF1095" s="140">
        <f>IF(N1095="snížená",J1095,0)</f>
        <v>0</v>
      </c>
      <c r="BG1095" s="140">
        <f>IF(N1095="zákl. přenesená",J1095,0)</f>
        <v>0</v>
      </c>
      <c r="BH1095" s="140">
        <f>IF(N1095="sníž. přenesená",J1095,0)</f>
        <v>0</v>
      </c>
      <c r="BI1095" s="140">
        <f>IF(N1095="nulová",J1095,0)</f>
        <v>0</v>
      </c>
      <c r="BJ1095" s="17" t="s">
        <v>80</v>
      </c>
      <c r="BK1095" s="140">
        <f>ROUND(I1095*H1095,2)</f>
        <v>0</v>
      </c>
      <c r="BL1095" s="17" t="s">
        <v>165</v>
      </c>
      <c r="BM1095" s="139" t="s">
        <v>1265</v>
      </c>
    </row>
    <row r="1096" spans="2:65" s="12" customFormat="1">
      <c r="B1096" s="141"/>
      <c r="D1096" s="142" t="s">
        <v>167</v>
      </c>
      <c r="E1096" s="143" t="s">
        <v>1</v>
      </c>
      <c r="F1096" s="144" t="s">
        <v>1266</v>
      </c>
      <c r="H1096" s="143" t="s">
        <v>1</v>
      </c>
      <c r="L1096" s="141"/>
      <c r="M1096" s="145"/>
      <c r="T1096" s="146"/>
      <c r="AT1096" s="143" t="s">
        <v>167</v>
      </c>
      <c r="AU1096" s="143" t="s">
        <v>82</v>
      </c>
      <c r="AV1096" s="12" t="s">
        <v>80</v>
      </c>
      <c r="AW1096" s="12" t="s">
        <v>28</v>
      </c>
      <c r="AX1096" s="12" t="s">
        <v>72</v>
      </c>
      <c r="AY1096" s="143" t="s">
        <v>158</v>
      </c>
    </row>
    <row r="1097" spans="2:65" s="13" customFormat="1">
      <c r="B1097" s="147"/>
      <c r="D1097" s="142" t="s">
        <v>167</v>
      </c>
      <c r="E1097" s="148" t="s">
        <v>1</v>
      </c>
      <c r="F1097" s="149" t="s">
        <v>1267</v>
      </c>
      <c r="H1097" s="150">
        <v>8</v>
      </c>
      <c r="L1097" s="147"/>
      <c r="M1097" s="151"/>
      <c r="T1097" s="152"/>
      <c r="AT1097" s="148" t="s">
        <v>167</v>
      </c>
      <c r="AU1097" s="148" t="s">
        <v>82</v>
      </c>
      <c r="AV1097" s="13" t="s">
        <v>82</v>
      </c>
      <c r="AW1097" s="13" t="s">
        <v>28</v>
      </c>
      <c r="AX1097" s="13" t="s">
        <v>80</v>
      </c>
      <c r="AY1097" s="148" t="s">
        <v>158</v>
      </c>
    </row>
    <row r="1098" spans="2:65" s="1" customFormat="1" ht="24.2" customHeight="1">
      <c r="B1098" s="128"/>
      <c r="C1098" s="129" t="s">
        <v>1268</v>
      </c>
      <c r="D1098" s="129" t="s">
        <v>160</v>
      </c>
      <c r="E1098" s="130" t="s">
        <v>1269</v>
      </c>
      <c r="F1098" s="131" t="s">
        <v>1270</v>
      </c>
      <c r="G1098" s="132" t="s">
        <v>188</v>
      </c>
      <c r="H1098" s="133">
        <v>1.2769999999999999</v>
      </c>
      <c r="I1098" s="184"/>
      <c r="J1098" s="134">
        <f>ROUND(I1098*H1098,2)</f>
        <v>0</v>
      </c>
      <c r="K1098" s="131" t="s">
        <v>164</v>
      </c>
      <c r="L1098" s="29"/>
      <c r="M1098" s="135" t="s">
        <v>1</v>
      </c>
      <c r="N1098" s="136" t="s">
        <v>37</v>
      </c>
      <c r="O1098" s="137">
        <v>41.8</v>
      </c>
      <c r="P1098" s="137">
        <f>O1098*H1098</f>
        <v>53.378599999999992</v>
      </c>
      <c r="Q1098" s="137">
        <v>0</v>
      </c>
      <c r="R1098" s="137">
        <f>Q1098*H1098</f>
        <v>0</v>
      </c>
      <c r="S1098" s="137">
        <v>0</v>
      </c>
      <c r="T1098" s="138">
        <f>S1098*H1098</f>
        <v>0</v>
      </c>
      <c r="AR1098" s="139" t="s">
        <v>165</v>
      </c>
      <c r="AT1098" s="139" t="s">
        <v>160</v>
      </c>
      <c r="AU1098" s="139" t="s">
        <v>82</v>
      </c>
      <c r="AY1098" s="17" t="s">
        <v>158</v>
      </c>
      <c r="BE1098" s="140">
        <f>IF(N1098="základní",J1098,0)</f>
        <v>0</v>
      </c>
      <c r="BF1098" s="140">
        <f>IF(N1098="snížená",J1098,0)</f>
        <v>0</v>
      </c>
      <c r="BG1098" s="140">
        <f>IF(N1098="zákl. přenesená",J1098,0)</f>
        <v>0</v>
      </c>
      <c r="BH1098" s="140">
        <f>IF(N1098="sníž. přenesená",J1098,0)</f>
        <v>0</v>
      </c>
      <c r="BI1098" s="140">
        <f>IF(N1098="nulová",J1098,0)</f>
        <v>0</v>
      </c>
      <c r="BJ1098" s="17" t="s">
        <v>80</v>
      </c>
      <c r="BK1098" s="140">
        <f>ROUND(I1098*H1098,2)</f>
        <v>0</v>
      </c>
      <c r="BL1098" s="17" t="s">
        <v>165</v>
      </c>
      <c r="BM1098" s="139" t="s">
        <v>1271</v>
      </c>
    </row>
    <row r="1099" spans="2:65" s="12" customFormat="1">
      <c r="B1099" s="141"/>
      <c r="D1099" s="142" t="s">
        <v>167</v>
      </c>
      <c r="E1099" s="143" t="s">
        <v>1</v>
      </c>
      <c r="F1099" s="144" t="s">
        <v>1272</v>
      </c>
      <c r="H1099" s="143" t="s">
        <v>1</v>
      </c>
      <c r="L1099" s="141"/>
      <c r="M1099" s="145"/>
      <c r="T1099" s="146"/>
      <c r="AT1099" s="143" t="s">
        <v>167</v>
      </c>
      <c r="AU1099" s="143" t="s">
        <v>82</v>
      </c>
      <c r="AV1099" s="12" t="s">
        <v>80</v>
      </c>
      <c r="AW1099" s="12" t="s">
        <v>28</v>
      </c>
      <c r="AX1099" s="12" t="s">
        <v>72</v>
      </c>
      <c r="AY1099" s="143" t="s">
        <v>158</v>
      </c>
    </row>
    <row r="1100" spans="2:65" s="12" customFormat="1">
      <c r="B1100" s="141"/>
      <c r="D1100" s="142" t="s">
        <v>167</v>
      </c>
      <c r="E1100" s="143" t="s">
        <v>1</v>
      </c>
      <c r="F1100" s="144" t="s">
        <v>1273</v>
      </c>
      <c r="H1100" s="143" t="s">
        <v>1</v>
      </c>
      <c r="L1100" s="141"/>
      <c r="M1100" s="145"/>
      <c r="T1100" s="146"/>
      <c r="AT1100" s="143" t="s">
        <v>167</v>
      </c>
      <c r="AU1100" s="143" t="s">
        <v>82</v>
      </c>
      <c r="AV1100" s="12" t="s">
        <v>80</v>
      </c>
      <c r="AW1100" s="12" t="s">
        <v>28</v>
      </c>
      <c r="AX1100" s="12" t="s">
        <v>72</v>
      </c>
      <c r="AY1100" s="143" t="s">
        <v>158</v>
      </c>
    </row>
    <row r="1101" spans="2:65" s="13" customFormat="1">
      <c r="B1101" s="147"/>
      <c r="D1101" s="142" t="s">
        <v>167</v>
      </c>
      <c r="E1101" s="148" t="s">
        <v>1</v>
      </c>
      <c r="F1101" s="149" t="s">
        <v>1274</v>
      </c>
      <c r="H1101" s="150">
        <v>786.255</v>
      </c>
      <c r="L1101" s="147"/>
      <c r="M1101" s="151"/>
      <c r="T1101" s="152"/>
      <c r="AT1101" s="148" t="s">
        <v>167</v>
      </c>
      <c r="AU1101" s="148" t="s">
        <v>82</v>
      </c>
      <c r="AV1101" s="13" t="s">
        <v>82</v>
      </c>
      <c r="AW1101" s="13" t="s">
        <v>28</v>
      </c>
      <c r="AX1101" s="13" t="s">
        <v>72</v>
      </c>
      <c r="AY1101" s="148" t="s">
        <v>158</v>
      </c>
    </row>
    <row r="1102" spans="2:65" s="13" customFormat="1">
      <c r="B1102" s="147"/>
      <c r="D1102" s="142" t="s">
        <v>167</v>
      </c>
      <c r="E1102" s="148" t="s">
        <v>1</v>
      </c>
      <c r="F1102" s="149" t="s">
        <v>1275</v>
      </c>
      <c r="H1102" s="150">
        <v>443.84</v>
      </c>
      <c r="L1102" s="147"/>
      <c r="M1102" s="151"/>
      <c r="T1102" s="152"/>
      <c r="AT1102" s="148" t="s">
        <v>167</v>
      </c>
      <c r="AU1102" s="148" t="s">
        <v>82</v>
      </c>
      <c r="AV1102" s="13" t="s">
        <v>82</v>
      </c>
      <c r="AW1102" s="13" t="s">
        <v>28</v>
      </c>
      <c r="AX1102" s="13" t="s">
        <v>72</v>
      </c>
      <c r="AY1102" s="148" t="s">
        <v>158</v>
      </c>
    </row>
    <row r="1103" spans="2:65" s="13" customFormat="1">
      <c r="B1103" s="147"/>
      <c r="D1103" s="142" t="s">
        <v>167</v>
      </c>
      <c r="E1103" s="148" t="s">
        <v>1</v>
      </c>
      <c r="F1103" s="149" t="s">
        <v>1276</v>
      </c>
      <c r="H1103" s="150">
        <v>47.1</v>
      </c>
      <c r="L1103" s="147"/>
      <c r="M1103" s="151"/>
      <c r="T1103" s="152"/>
      <c r="AT1103" s="148" t="s">
        <v>167</v>
      </c>
      <c r="AU1103" s="148" t="s">
        <v>82</v>
      </c>
      <c r="AV1103" s="13" t="s">
        <v>82</v>
      </c>
      <c r="AW1103" s="13" t="s">
        <v>28</v>
      </c>
      <c r="AX1103" s="13" t="s">
        <v>72</v>
      </c>
      <c r="AY1103" s="148" t="s">
        <v>158</v>
      </c>
    </row>
    <row r="1104" spans="2:65" s="15" customFormat="1">
      <c r="B1104" s="168"/>
      <c r="D1104" s="142" t="s">
        <v>167</v>
      </c>
      <c r="E1104" s="169" t="s">
        <v>1</v>
      </c>
      <c r="F1104" s="170" t="s">
        <v>331</v>
      </c>
      <c r="H1104" s="171">
        <v>1277.1949999999999</v>
      </c>
      <c r="L1104" s="168"/>
      <c r="M1104" s="172"/>
      <c r="T1104" s="173"/>
      <c r="AT1104" s="169" t="s">
        <v>167</v>
      </c>
      <c r="AU1104" s="169" t="s">
        <v>82</v>
      </c>
      <c r="AV1104" s="15" t="s">
        <v>178</v>
      </c>
      <c r="AW1104" s="15" t="s">
        <v>28</v>
      </c>
      <c r="AX1104" s="15" t="s">
        <v>72</v>
      </c>
      <c r="AY1104" s="169" t="s">
        <v>158</v>
      </c>
    </row>
    <row r="1105" spans="2:65" s="13" customFormat="1">
      <c r="B1105" s="147"/>
      <c r="D1105" s="142" t="s">
        <v>167</v>
      </c>
      <c r="E1105" s="148" t="s">
        <v>1</v>
      </c>
      <c r="F1105" s="149" t="s">
        <v>1277</v>
      </c>
      <c r="H1105" s="150">
        <v>1.2769999999999999</v>
      </c>
      <c r="L1105" s="147"/>
      <c r="M1105" s="151"/>
      <c r="T1105" s="152"/>
      <c r="AT1105" s="148" t="s">
        <v>167</v>
      </c>
      <c r="AU1105" s="148" t="s">
        <v>82</v>
      </c>
      <c r="AV1105" s="13" t="s">
        <v>82</v>
      </c>
      <c r="AW1105" s="13" t="s">
        <v>28</v>
      </c>
      <c r="AX1105" s="13" t="s">
        <v>80</v>
      </c>
      <c r="AY1105" s="148" t="s">
        <v>158</v>
      </c>
    </row>
    <row r="1106" spans="2:65" s="1" customFormat="1" ht="33" customHeight="1">
      <c r="B1106" s="128"/>
      <c r="C1106" s="129" t="s">
        <v>1278</v>
      </c>
      <c r="D1106" s="129" t="s">
        <v>160</v>
      </c>
      <c r="E1106" s="130" t="s">
        <v>1279</v>
      </c>
      <c r="F1106" s="131" t="s">
        <v>1280</v>
      </c>
      <c r="G1106" s="132" t="s">
        <v>188</v>
      </c>
      <c r="H1106" s="133">
        <v>0.20699999999999999</v>
      </c>
      <c r="I1106" s="184"/>
      <c r="J1106" s="134">
        <f>ROUND(I1106*H1106,2)</f>
        <v>0</v>
      </c>
      <c r="K1106" s="131" t="s">
        <v>164</v>
      </c>
      <c r="L1106" s="29"/>
      <c r="M1106" s="135" t="s">
        <v>1</v>
      </c>
      <c r="N1106" s="136" t="s">
        <v>37</v>
      </c>
      <c r="O1106" s="137">
        <v>55.13</v>
      </c>
      <c r="P1106" s="137">
        <f>O1106*H1106</f>
        <v>11.411910000000001</v>
      </c>
      <c r="Q1106" s="137">
        <v>0</v>
      </c>
      <c r="R1106" s="137">
        <f>Q1106*H1106</f>
        <v>0</v>
      </c>
      <c r="S1106" s="137">
        <v>0</v>
      </c>
      <c r="T1106" s="138">
        <f>S1106*H1106</f>
        <v>0</v>
      </c>
      <c r="AR1106" s="139" t="s">
        <v>165</v>
      </c>
      <c r="AT1106" s="139" t="s">
        <v>160</v>
      </c>
      <c r="AU1106" s="139" t="s">
        <v>82</v>
      </c>
      <c r="AY1106" s="17" t="s">
        <v>158</v>
      </c>
      <c r="BE1106" s="140">
        <f>IF(N1106="základní",J1106,0)</f>
        <v>0</v>
      </c>
      <c r="BF1106" s="140">
        <f>IF(N1106="snížená",J1106,0)</f>
        <v>0</v>
      </c>
      <c r="BG1106" s="140">
        <f>IF(N1106="zákl. přenesená",J1106,0)</f>
        <v>0</v>
      </c>
      <c r="BH1106" s="140">
        <f>IF(N1106="sníž. přenesená",J1106,0)</f>
        <v>0</v>
      </c>
      <c r="BI1106" s="140">
        <f>IF(N1106="nulová",J1106,0)</f>
        <v>0</v>
      </c>
      <c r="BJ1106" s="17" t="s">
        <v>80</v>
      </c>
      <c r="BK1106" s="140">
        <f>ROUND(I1106*H1106,2)</f>
        <v>0</v>
      </c>
      <c r="BL1106" s="17" t="s">
        <v>165</v>
      </c>
      <c r="BM1106" s="139" t="s">
        <v>1281</v>
      </c>
    </row>
    <row r="1107" spans="2:65" s="12" customFormat="1">
      <c r="B1107" s="141"/>
      <c r="D1107" s="142" t="s">
        <v>167</v>
      </c>
      <c r="E1107" s="143" t="s">
        <v>1</v>
      </c>
      <c r="F1107" s="144" t="s">
        <v>1282</v>
      </c>
      <c r="H1107" s="143" t="s">
        <v>1</v>
      </c>
      <c r="L1107" s="141"/>
      <c r="M1107" s="145"/>
      <c r="T1107" s="146"/>
      <c r="AT1107" s="143" t="s">
        <v>167</v>
      </c>
      <c r="AU1107" s="143" t="s">
        <v>82</v>
      </c>
      <c r="AV1107" s="12" t="s">
        <v>80</v>
      </c>
      <c r="AW1107" s="12" t="s">
        <v>28</v>
      </c>
      <c r="AX1107" s="12" t="s">
        <v>72</v>
      </c>
      <c r="AY1107" s="143" t="s">
        <v>158</v>
      </c>
    </row>
    <row r="1108" spans="2:65" s="12" customFormat="1">
      <c r="B1108" s="141"/>
      <c r="D1108" s="142" t="s">
        <v>167</v>
      </c>
      <c r="E1108" s="143" t="s">
        <v>1</v>
      </c>
      <c r="F1108" s="144" t="s">
        <v>1273</v>
      </c>
      <c r="H1108" s="143" t="s">
        <v>1</v>
      </c>
      <c r="L1108" s="141"/>
      <c r="M1108" s="145"/>
      <c r="T1108" s="146"/>
      <c r="AT1108" s="143" t="s">
        <v>167</v>
      </c>
      <c r="AU1108" s="143" t="s">
        <v>82</v>
      </c>
      <c r="AV1108" s="12" t="s">
        <v>80</v>
      </c>
      <c r="AW1108" s="12" t="s">
        <v>28</v>
      </c>
      <c r="AX1108" s="12" t="s">
        <v>72</v>
      </c>
      <c r="AY1108" s="143" t="s">
        <v>158</v>
      </c>
    </row>
    <row r="1109" spans="2:65" s="13" customFormat="1">
      <c r="B1109" s="147"/>
      <c r="D1109" s="142" t="s">
        <v>167</v>
      </c>
      <c r="E1109" s="148" t="s">
        <v>1</v>
      </c>
      <c r="F1109" s="149" t="s">
        <v>1283</v>
      </c>
      <c r="H1109" s="150">
        <v>126.48</v>
      </c>
      <c r="L1109" s="147"/>
      <c r="M1109" s="151"/>
      <c r="T1109" s="152"/>
      <c r="AT1109" s="148" t="s">
        <v>167</v>
      </c>
      <c r="AU1109" s="148" t="s">
        <v>82</v>
      </c>
      <c r="AV1109" s="13" t="s">
        <v>82</v>
      </c>
      <c r="AW1109" s="13" t="s">
        <v>28</v>
      </c>
      <c r="AX1109" s="13" t="s">
        <v>72</v>
      </c>
      <c r="AY1109" s="148" t="s">
        <v>158</v>
      </c>
    </row>
    <row r="1110" spans="2:65" s="13" customFormat="1">
      <c r="B1110" s="147"/>
      <c r="D1110" s="142" t="s">
        <v>167</v>
      </c>
      <c r="E1110" s="148" t="s">
        <v>1</v>
      </c>
      <c r="F1110" s="149" t="s">
        <v>1284</v>
      </c>
      <c r="H1110" s="150">
        <v>80.784000000000006</v>
      </c>
      <c r="L1110" s="147"/>
      <c r="M1110" s="151"/>
      <c r="T1110" s="152"/>
      <c r="AT1110" s="148" t="s">
        <v>167</v>
      </c>
      <c r="AU1110" s="148" t="s">
        <v>82</v>
      </c>
      <c r="AV1110" s="13" t="s">
        <v>82</v>
      </c>
      <c r="AW1110" s="13" t="s">
        <v>28</v>
      </c>
      <c r="AX1110" s="13" t="s">
        <v>72</v>
      </c>
      <c r="AY1110" s="148" t="s">
        <v>158</v>
      </c>
    </row>
    <row r="1111" spans="2:65" s="15" customFormat="1">
      <c r="B1111" s="168"/>
      <c r="D1111" s="142" t="s">
        <v>167</v>
      </c>
      <c r="E1111" s="169" t="s">
        <v>1</v>
      </c>
      <c r="F1111" s="170" t="s">
        <v>331</v>
      </c>
      <c r="H1111" s="171">
        <v>207.26400000000001</v>
      </c>
      <c r="L1111" s="168"/>
      <c r="M1111" s="172"/>
      <c r="T1111" s="173"/>
      <c r="AT1111" s="169" t="s">
        <v>167</v>
      </c>
      <c r="AU1111" s="169" t="s">
        <v>82</v>
      </c>
      <c r="AV1111" s="15" t="s">
        <v>178</v>
      </c>
      <c r="AW1111" s="15" t="s">
        <v>28</v>
      </c>
      <c r="AX1111" s="15" t="s">
        <v>72</v>
      </c>
      <c r="AY1111" s="169" t="s">
        <v>158</v>
      </c>
    </row>
    <row r="1112" spans="2:65" s="13" customFormat="1">
      <c r="B1112" s="147"/>
      <c r="D1112" s="142" t="s">
        <v>167</v>
      </c>
      <c r="E1112" s="148" t="s">
        <v>1</v>
      </c>
      <c r="F1112" s="149" t="s">
        <v>1285</v>
      </c>
      <c r="H1112" s="150">
        <v>0.20699999999999999</v>
      </c>
      <c r="L1112" s="147"/>
      <c r="M1112" s="151"/>
      <c r="T1112" s="152"/>
      <c r="AT1112" s="148" t="s">
        <v>167</v>
      </c>
      <c r="AU1112" s="148" t="s">
        <v>82</v>
      </c>
      <c r="AV1112" s="13" t="s">
        <v>82</v>
      </c>
      <c r="AW1112" s="13" t="s">
        <v>28</v>
      </c>
      <c r="AX1112" s="13" t="s">
        <v>80</v>
      </c>
      <c r="AY1112" s="148" t="s">
        <v>158</v>
      </c>
    </row>
    <row r="1113" spans="2:65" s="1" customFormat="1" ht="24.2" customHeight="1">
      <c r="B1113" s="128"/>
      <c r="C1113" s="159" t="s">
        <v>1286</v>
      </c>
      <c r="D1113" s="159" t="s">
        <v>242</v>
      </c>
      <c r="E1113" s="160" t="s">
        <v>1287</v>
      </c>
      <c r="F1113" s="161" t="s">
        <v>1288</v>
      </c>
      <c r="G1113" s="162" t="s">
        <v>1289</v>
      </c>
      <c r="H1113" s="163">
        <v>1603.2159999999999</v>
      </c>
      <c r="I1113" s="188"/>
      <c r="J1113" s="164">
        <f>ROUND(I1113*H1113,2)</f>
        <v>0</v>
      </c>
      <c r="K1113" s="161" t="s">
        <v>1</v>
      </c>
      <c r="L1113" s="165"/>
      <c r="M1113" s="166" t="s">
        <v>1</v>
      </c>
      <c r="N1113" s="167" t="s">
        <v>37</v>
      </c>
      <c r="O1113" s="137">
        <v>0</v>
      </c>
      <c r="P1113" s="137">
        <f>O1113*H1113</f>
        <v>0</v>
      </c>
      <c r="Q1113" s="137">
        <v>1E-3</v>
      </c>
      <c r="R1113" s="137">
        <f>Q1113*H1113</f>
        <v>1.603216</v>
      </c>
      <c r="S1113" s="137">
        <v>0</v>
      </c>
      <c r="T1113" s="138">
        <f>S1113*H1113</f>
        <v>0</v>
      </c>
      <c r="AR1113" s="139" t="s">
        <v>209</v>
      </c>
      <c r="AT1113" s="139" t="s">
        <v>242</v>
      </c>
      <c r="AU1113" s="139" t="s">
        <v>82</v>
      </c>
      <c r="AY1113" s="17" t="s">
        <v>158</v>
      </c>
      <c r="BE1113" s="140">
        <f>IF(N1113="základní",J1113,0)</f>
        <v>0</v>
      </c>
      <c r="BF1113" s="140">
        <f>IF(N1113="snížená",J1113,0)</f>
        <v>0</v>
      </c>
      <c r="BG1113" s="140">
        <f>IF(N1113="zákl. přenesená",J1113,0)</f>
        <v>0</v>
      </c>
      <c r="BH1113" s="140">
        <f>IF(N1113="sníž. přenesená",J1113,0)</f>
        <v>0</v>
      </c>
      <c r="BI1113" s="140">
        <f>IF(N1113="nulová",J1113,0)</f>
        <v>0</v>
      </c>
      <c r="BJ1113" s="17" t="s">
        <v>80</v>
      </c>
      <c r="BK1113" s="140">
        <f>ROUND(I1113*H1113,2)</f>
        <v>0</v>
      </c>
      <c r="BL1113" s="17" t="s">
        <v>165</v>
      </c>
      <c r="BM1113" s="139" t="s">
        <v>1290</v>
      </c>
    </row>
    <row r="1114" spans="2:65" s="12" customFormat="1">
      <c r="B1114" s="141"/>
      <c r="D1114" s="142" t="s">
        <v>167</v>
      </c>
      <c r="E1114" s="143" t="s">
        <v>1</v>
      </c>
      <c r="F1114" s="144" t="s">
        <v>1291</v>
      </c>
      <c r="H1114" s="143" t="s">
        <v>1</v>
      </c>
      <c r="L1114" s="141"/>
      <c r="M1114" s="145"/>
      <c r="T1114" s="146"/>
      <c r="AT1114" s="143" t="s">
        <v>167</v>
      </c>
      <c r="AU1114" s="143" t="s">
        <v>82</v>
      </c>
      <c r="AV1114" s="12" t="s">
        <v>80</v>
      </c>
      <c r="AW1114" s="12" t="s">
        <v>28</v>
      </c>
      <c r="AX1114" s="12" t="s">
        <v>72</v>
      </c>
      <c r="AY1114" s="143" t="s">
        <v>158</v>
      </c>
    </row>
    <row r="1115" spans="2:65" s="12" customFormat="1">
      <c r="B1115" s="141"/>
      <c r="D1115" s="142" t="s">
        <v>167</v>
      </c>
      <c r="E1115" s="143" t="s">
        <v>1</v>
      </c>
      <c r="F1115" s="144" t="s">
        <v>1272</v>
      </c>
      <c r="H1115" s="143" t="s">
        <v>1</v>
      </c>
      <c r="L1115" s="141"/>
      <c r="M1115" s="145"/>
      <c r="T1115" s="146"/>
      <c r="AT1115" s="143" t="s">
        <v>167</v>
      </c>
      <c r="AU1115" s="143" t="s">
        <v>82</v>
      </c>
      <c r="AV1115" s="12" t="s">
        <v>80</v>
      </c>
      <c r="AW1115" s="12" t="s">
        <v>28</v>
      </c>
      <c r="AX1115" s="12" t="s">
        <v>72</v>
      </c>
      <c r="AY1115" s="143" t="s">
        <v>158</v>
      </c>
    </row>
    <row r="1116" spans="2:65" s="13" customFormat="1">
      <c r="B1116" s="147"/>
      <c r="D1116" s="142" t="s">
        <v>167</v>
      </c>
      <c r="E1116" s="148" t="s">
        <v>1</v>
      </c>
      <c r="F1116" s="149" t="s">
        <v>1292</v>
      </c>
      <c r="H1116" s="150">
        <v>1379.3710000000001</v>
      </c>
      <c r="L1116" s="147"/>
      <c r="M1116" s="151"/>
      <c r="T1116" s="152"/>
      <c r="AT1116" s="148" t="s">
        <v>167</v>
      </c>
      <c r="AU1116" s="148" t="s">
        <v>82</v>
      </c>
      <c r="AV1116" s="13" t="s">
        <v>82</v>
      </c>
      <c r="AW1116" s="13" t="s">
        <v>28</v>
      </c>
      <c r="AX1116" s="13" t="s">
        <v>72</v>
      </c>
      <c r="AY1116" s="148" t="s">
        <v>158</v>
      </c>
    </row>
    <row r="1117" spans="2:65" s="12" customFormat="1">
      <c r="B1117" s="141"/>
      <c r="D1117" s="142" t="s">
        <v>167</v>
      </c>
      <c r="E1117" s="143" t="s">
        <v>1</v>
      </c>
      <c r="F1117" s="144" t="s">
        <v>1282</v>
      </c>
      <c r="H1117" s="143" t="s">
        <v>1</v>
      </c>
      <c r="L1117" s="141"/>
      <c r="M1117" s="145"/>
      <c r="T1117" s="146"/>
      <c r="AT1117" s="143" t="s">
        <v>167</v>
      </c>
      <c r="AU1117" s="143" t="s">
        <v>82</v>
      </c>
      <c r="AV1117" s="12" t="s">
        <v>80</v>
      </c>
      <c r="AW1117" s="12" t="s">
        <v>28</v>
      </c>
      <c r="AX1117" s="12" t="s">
        <v>72</v>
      </c>
      <c r="AY1117" s="143" t="s">
        <v>158</v>
      </c>
    </row>
    <row r="1118" spans="2:65" s="13" customFormat="1">
      <c r="B1118" s="147"/>
      <c r="D1118" s="142" t="s">
        <v>167</v>
      </c>
      <c r="E1118" s="148" t="s">
        <v>1</v>
      </c>
      <c r="F1118" s="149" t="s">
        <v>1293</v>
      </c>
      <c r="H1118" s="150">
        <v>223.845</v>
      </c>
      <c r="L1118" s="147"/>
      <c r="M1118" s="151"/>
      <c r="T1118" s="152"/>
      <c r="AT1118" s="148" t="s">
        <v>167</v>
      </c>
      <c r="AU1118" s="148" t="s">
        <v>82</v>
      </c>
      <c r="AV1118" s="13" t="s">
        <v>82</v>
      </c>
      <c r="AW1118" s="13" t="s">
        <v>28</v>
      </c>
      <c r="AX1118" s="13" t="s">
        <v>72</v>
      </c>
      <c r="AY1118" s="148" t="s">
        <v>158</v>
      </c>
    </row>
    <row r="1119" spans="2:65" s="14" customFormat="1">
      <c r="B1119" s="153"/>
      <c r="D1119" s="142" t="s">
        <v>167</v>
      </c>
      <c r="E1119" s="154" t="s">
        <v>1</v>
      </c>
      <c r="F1119" s="155" t="s">
        <v>200</v>
      </c>
      <c r="H1119" s="156">
        <v>1603.2159999999999</v>
      </c>
      <c r="L1119" s="153"/>
      <c r="M1119" s="157"/>
      <c r="T1119" s="158"/>
      <c r="AT1119" s="154" t="s">
        <v>167</v>
      </c>
      <c r="AU1119" s="154" t="s">
        <v>82</v>
      </c>
      <c r="AV1119" s="14" t="s">
        <v>165</v>
      </c>
      <c r="AW1119" s="14" t="s">
        <v>28</v>
      </c>
      <c r="AX1119" s="14" t="s">
        <v>80</v>
      </c>
      <c r="AY1119" s="154" t="s">
        <v>158</v>
      </c>
    </row>
    <row r="1120" spans="2:65" s="1" customFormat="1" ht="49.15" customHeight="1">
      <c r="B1120" s="128"/>
      <c r="C1120" s="129" t="s">
        <v>1294</v>
      </c>
      <c r="D1120" s="129" t="s">
        <v>160</v>
      </c>
      <c r="E1120" s="130" t="s">
        <v>1295</v>
      </c>
      <c r="F1120" s="131" t="s">
        <v>1296</v>
      </c>
      <c r="G1120" s="132" t="s">
        <v>228</v>
      </c>
      <c r="H1120" s="133">
        <v>1</v>
      </c>
      <c r="I1120" s="184"/>
      <c r="J1120" s="134">
        <f>ROUND(I1120*H1120,2)</f>
        <v>0</v>
      </c>
      <c r="K1120" s="131" t="s">
        <v>1</v>
      </c>
      <c r="L1120" s="29"/>
      <c r="M1120" s="135" t="s">
        <v>1</v>
      </c>
      <c r="N1120" s="136" t="s">
        <v>37</v>
      </c>
      <c r="O1120" s="137">
        <v>0</v>
      </c>
      <c r="P1120" s="137">
        <f>O1120*H1120</f>
        <v>0</v>
      </c>
      <c r="Q1120" s="137">
        <v>0</v>
      </c>
      <c r="R1120" s="137">
        <f>Q1120*H1120</f>
        <v>0</v>
      </c>
      <c r="S1120" s="137">
        <v>0</v>
      </c>
      <c r="T1120" s="138">
        <f>S1120*H1120</f>
        <v>0</v>
      </c>
      <c r="AR1120" s="139" t="s">
        <v>165</v>
      </c>
      <c r="AT1120" s="139" t="s">
        <v>160</v>
      </c>
      <c r="AU1120" s="139" t="s">
        <v>82</v>
      </c>
      <c r="AY1120" s="17" t="s">
        <v>158</v>
      </c>
      <c r="BE1120" s="140">
        <f>IF(N1120="základní",J1120,0)</f>
        <v>0</v>
      </c>
      <c r="BF1120" s="140">
        <f>IF(N1120="snížená",J1120,0)</f>
        <v>0</v>
      </c>
      <c r="BG1120" s="140">
        <f>IF(N1120="zákl. přenesená",J1120,0)</f>
        <v>0</v>
      </c>
      <c r="BH1120" s="140">
        <f>IF(N1120="sníž. přenesená",J1120,0)</f>
        <v>0</v>
      </c>
      <c r="BI1120" s="140">
        <f>IF(N1120="nulová",J1120,0)</f>
        <v>0</v>
      </c>
      <c r="BJ1120" s="17" t="s">
        <v>80</v>
      </c>
      <c r="BK1120" s="140">
        <f>ROUND(I1120*H1120,2)</f>
        <v>0</v>
      </c>
      <c r="BL1120" s="17" t="s">
        <v>165</v>
      </c>
      <c r="BM1120" s="139" t="s">
        <v>1297</v>
      </c>
    </row>
    <row r="1121" spans="2:65" s="1" customFormat="1" ht="24.2" customHeight="1">
      <c r="B1121" s="128"/>
      <c r="C1121" s="129" t="s">
        <v>1298</v>
      </c>
      <c r="D1121" s="129" t="s">
        <v>160</v>
      </c>
      <c r="E1121" s="130" t="s">
        <v>1299</v>
      </c>
      <c r="F1121" s="131" t="s">
        <v>1300</v>
      </c>
      <c r="G1121" s="132" t="s">
        <v>310</v>
      </c>
      <c r="H1121" s="133">
        <v>12</v>
      </c>
      <c r="I1121" s="184"/>
      <c r="J1121" s="134">
        <f>ROUND(I1121*H1121,2)</f>
        <v>0</v>
      </c>
      <c r="K1121" s="131" t="s">
        <v>164</v>
      </c>
      <c r="L1121" s="29"/>
      <c r="M1121" s="135" t="s">
        <v>1</v>
      </c>
      <c r="N1121" s="136" t="s">
        <v>37</v>
      </c>
      <c r="O1121" s="137">
        <v>8.1000000000000003E-2</v>
      </c>
      <c r="P1121" s="137">
        <f>O1121*H1121</f>
        <v>0.97199999999999998</v>
      </c>
      <c r="Q1121" s="137">
        <v>1.0000000000000001E-5</v>
      </c>
      <c r="R1121" s="137">
        <f>Q1121*H1121</f>
        <v>1.2000000000000002E-4</v>
      </c>
      <c r="S1121" s="137">
        <v>0</v>
      </c>
      <c r="T1121" s="138">
        <f>S1121*H1121</f>
        <v>0</v>
      </c>
      <c r="AR1121" s="139" t="s">
        <v>165</v>
      </c>
      <c r="AT1121" s="139" t="s">
        <v>160</v>
      </c>
      <c r="AU1121" s="139" t="s">
        <v>82</v>
      </c>
      <c r="AY1121" s="17" t="s">
        <v>158</v>
      </c>
      <c r="BE1121" s="140">
        <f>IF(N1121="základní",J1121,0)</f>
        <v>0</v>
      </c>
      <c r="BF1121" s="140">
        <f>IF(N1121="snížená",J1121,0)</f>
        <v>0</v>
      </c>
      <c r="BG1121" s="140">
        <f>IF(N1121="zákl. přenesená",J1121,0)</f>
        <v>0</v>
      </c>
      <c r="BH1121" s="140">
        <f>IF(N1121="sníž. přenesená",J1121,0)</f>
        <v>0</v>
      </c>
      <c r="BI1121" s="140">
        <f>IF(N1121="nulová",J1121,0)</f>
        <v>0</v>
      </c>
      <c r="BJ1121" s="17" t="s">
        <v>80</v>
      </c>
      <c r="BK1121" s="140">
        <f>ROUND(I1121*H1121,2)</f>
        <v>0</v>
      </c>
      <c r="BL1121" s="17" t="s">
        <v>165</v>
      </c>
      <c r="BM1121" s="139" t="s">
        <v>1301</v>
      </c>
    </row>
    <row r="1122" spans="2:65" s="12" customFormat="1">
      <c r="B1122" s="141"/>
      <c r="D1122" s="142" t="s">
        <v>167</v>
      </c>
      <c r="E1122" s="143" t="s">
        <v>1</v>
      </c>
      <c r="F1122" s="144" t="s">
        <v>1302</v>
      </c>
      <c r="H1122" s="143" t="s">
        <v>1</v>
      </c>
      <c r="L1122" s="141"/>
      <c r="M1122" s="145"/>
      <c r="T1122" s="146"/>
      <c r="AT1122" s="143" t="s">
        <v>167</v>
      </c>
      <c r="AU1122" s="143" t="s">
        <v>82</v>
      </c>
      <c r="AV1122" s="12" t="s">
        <v>80</v>
      </c>
      <c r="AW1122" s="12" t="s">
        <v>28</v>
      </c>
      <c r="AX1122" s="12" t="s">
        <v>72</v>
      </c>
      <c r="AY1122" s="143" t="s">
        <v>158</v>
      </c>
    </row>
    <row r="1123" spans="2:65" s="13" customFormat="1">
      <c r="B1123" s="147"/>
      <c r="D1123" s="142" t="s">
        <v>167</v>
      </c>
      <c r="E1123" s="148" t="s">
        <v>1</v>
      </c>
      <c r="F1123" s="149" t="s">
        <v>1303</v>
      </c>
      <c r="H1123" s="150">
        <v>12</v>
      </c>
      <c r="L1123" s="147"/>
      <c r="M1123" s="151"/>
      <c r="T1123" s="152"/>
      <c r="AT1123" s="148" t="s">
        <v>167</v>
      </c>
      <c r="AU1123" s="148" t="s">
        <v>82</v>
      </c>
      <c r="AV1123" s="13" t="s">
        <v>82</v>
      </c>
      <c r="AW1123" s="13" t="s">
        <v>28</v>
      </c>
      <c r="AX1123" s="13" t="s">
        <v>80</v>
      </c>
      <c r="AY1123" s="148" t="s">
        <v>158</v>
      </c>
    </row>
    <row r="1124" spans="2:65" s="1" customFormat="1" ht="21.75" customHeight="1">
      <c r="B1124" s="128"/>
      <c r="C1124" s="129" t="s">
        <v>1304</v>
      </c>
      <c r="D1124" s="129" t="s">
        <v>160</v>
      </c>
      <c r="E1124" s="130" t="s">
        <v>1305</v>
      </c>
      <c r="F1124" s="131" t="s">
        <v>1306</v>
      </c>
      <c r="G1124" s="132" t="s">
        <v>310</v>
      </c>
      <c r="H1124" s="133">
        <v>12</v>
      </c>
      <c r="I1124" s="184"/>
      <c r="J1124" s="134">
        <f>ROUND(I1124*H1124,2)</f>
        <v>0</v>
      </c>
      <c r="K1124" s="131" t="s">
        <v>164</v>
      </c>
      <c r="L1124" s="29"/>
      <c r="M1124" s="135" t="s">
        <v>1</v>
      </c>
      <c r="N1124" s="136" t="s">
        <v>37</v>
      </c>
      <c r="O1124" s="137">
        <v>5.2999999999999999E-2</v>
      </c>
      <c r="P1124" s="137">
        <f>O1124*H1124</f>
        <v>0.63600000000000001</v>
      </c>
      <c r="Q1124" s="137">
        <v>6.9999999999999994E-5</v>
      </c>
      <c r="R1124" s="137">
        <f>Q1124*H1124</f>
        <v>8.3999999999999993E-4</v>
      </c>
      <c r="S1124" s="137">
        <v>0</v>
      </c>
      <c r="T1124" s="138">
        <f>S1124*H1124</f>
        <v>0</v>
      </c>
      <c r="AR1124" s="139" t="s">
        <v>165</v>
      </c>
      <c r="AT1124" s="139" t="s">
        <v>160</v>
      </c>
      <c r="AU1124" s="139" t="s">
        <v>82</v>
      </c>
      <c r="AY1124" s="17" t="s">
        <v>158</v>
      </c>
      <c r="BE1124" s="140">
        <f>IF(N1124="základní",J1124,0)</f>
        <v>0</v>
      </c>
      <c r="BF1124" s="140">
        <f>IF(N1124="snížená",J1124,0)</f>
        <v>0</v>
      </c>
      <c r="BG1124" s="140">
        <f>IF(N1124="zákl. přenesená",J1124,0)</f>
        <v>0</v>
      </c>
      <c r="BH1124" s="140">
        <f>IF(N1124="sníž. přenesená",J1124,0)</f>
        <v>0</v>
      </c>
      <c r="BI1124" s="140">
        <f>IF(N1124="nulová",J1124,0)</f>
        <v>0</v>
      </c>
      <c r="BJ1124" s="17" t="s">
        <v>80</v>
      </c>
      <c r="BK1124" s="140">
        <f>ROUND(I1124*H1124,2)</f>
        <v>0</v>
      </c>
      <c r="BL1124" s="17" t="s">
        <v>165</v>
      </c>
      <c r="BM1124" s="139" t="s">
        <v>1307</v>
      </c>
    </row>
    <row r="1125" spans="2:65" s="1" customFormat="1" ht="24.2" customHeight="1">
      <c r="B1125" s="128"/>
      <c r="C1125" s="129" t="s">
        <v>1308</v>
      </c>
      <c r="D1125" s="129" t="s">
        <v>160</v>
      </c>
      <c r="E1125" s="130" t="s">
        <v>1309</v>
      </c>
      <c r="F1125" s="131" t="s">
        <v>1310</v>
      </c>
      <c r="G1125" s="132" t="s">
        <v>212</v>
      </c>
      <c r="H1125" s="133">
        <v>172.17699999999999</v>
      </c>
      <c r="I1125" s="184"/>
      <c r="J1125" s="134">
        <f>ROUND(I1125*H1125,2)</f>
        <v>0</v>
      </c>
      <c r="K1125" s="131" t="s">
        <v>164</v>
      </c>
      <c r="L1125" s="29"/>
      <c r="M1125" s="135" t="s">
        <v>1</v>
      </c>
      <c r="N1125" s="136" t="s">
        <v>37</v>
      </c>
      <c r="O1125" s="137">
        <v>1.2999999999999999E-2</v>
      </c>
      <c r="P1125" s="137">
        <f>O1125*H1125</f>
        <v>2.2383009999999999</v>
      </c>
      <c r="Q1125" s="137">
        <v>0</v>
      </c>
      <c r="R1125" s="137">
        <f>Q1125*H1125</f>
        <v>0</v>
      </c>
      <c r="S1125" s="137">
        <v>0</v>
      </c>
      <c r="T1125" s="138">
        <f>S1125*H1125</f>
        <v>0</v>
      </c>
      <c r="AR1125" s="139" t="s">
        <v>165</v>
      </c>
      <c r="AT1125" s="139" t="s">
        <v>160</v>
      </c>
      <c r="AU1125" s="139" t="s">
        <v>82</v>
      </c>
      <c r="AY1125" s="17" t="s">
        <v>158</v>
      </c>
      <c r="BE1125" s="140">
        <f>IF(N1125="základní",J1125,0)</f>
        <v>0</v>
      </c>
      <c r="BF1125" s="140">
        <f>IF(N1125="snížená",J1125,0)</f>
        <v>0</v>
      </c>
      <c r="BG1125" s="140">
        <f>IF(N1125="zákl. přenesená",J1125,0)</f>
        <v>0</v>
      </c>
      <c r="BH1125" s="140">
        <f>IF(N1125="sníž. přenesená",J1125,0)</f>
        <v>0</v>
      </c>
      <c r="BI1125" s="140">
        <f>IF(N1125="nulová",J1125,0)</f>
        <v>0</v>
      </c>
      <c r="BJ1125" s="17" t="s">
        <v>80</v>
      </c>
      <c r="BK1125" s="140">
        <f>ROUND(I1125*H1125,2)</f>
        <v>0</v>
      </c>
      <c r="BL1125" s="17" t="s">
        <v>165</v>
      </c>
      <c r="BM1125" s="139" t="s">
        <v>1311</v>
      </c>
    </row>
    <row r="1126" spans="2:65" s="12" customFormat="1" ht="33.75">
      <c r="B1126" s="141"/>
      <c r="D1126" s="142" t="s">
        <v>167</v>
      </c>
      <c r="E1126" s="143" t="s">
        <v>1</v>
      </c>
      <c r="F1126" s="144" t="s">
        <v>1198</v>
      </c>
      <c r="H1126" s="143" t="s">
        <v>1</v>
      </c>
      <c r="L1126" s="141"/>
      <c r="M1126" s="145"/>
      <c r="T1126" s="146"/>
      <c r="AT1126" s="143" t="s">
        <v>167</v>
      </c>
      <c r="AU1126" s="143" t="s">
        <v>82</v>
      </c>
      <c r="AV1126" s="12" t="s">
        <v>80</v>
      </c>
      <c r="AW1126" s="12" t="s">
        <v>28</v>
      </c>
      <c r="AX1126" s="12" t="s">
        <v>72</v>
      </c>
      <c r="AY1126" s="143" t="s">
        <v>158</v>
      </c>
    </row>
    <row r="1127" spans="2:65" s="13" customFormat="1">
      <c r="B1127" s="147"/>
      <c r="D1127" s="142" t="s">
        <v>167</v>
      </c>
      <c r="E1127" s="148" t="s">
        <v>1</v>
      </c>
      <c r="F1127" s="149" t="s">
        <v>1312</v>
      </c>
      <c r="H1127" s="150">
        <v>172.17699999999999</v>
      </c>
      <c r="L1127" s="147"/>
      <c r="M1127" s="151"/>
      <c r="T1127" s="152"/>
      <c r="AT1127" s="148" t="s">
        <v>167</v>
      </c>
      <c r="AU1127" s="148" t="s">
        <v>82</v>
      </c>
      <c r="AV1127" s="13" t="s">
        <v>82</v>
      </c>
      <c r="AW1127" s="13" t="s">
        <v>28</v>
      </c>
      <c r="AX1127" s="13" t="s">
        <v>80</v>
      </c>
      <c r="AY1127" s="148" t="s">
        <v>158</v>
      </c>
    </row>
    <row r="1128" spans="2:65" s="1" customFormat="1" ht="24.2" customHeight="1">
      <c r="B1128" s="128"/>
      <c r="C1128" s="129" t="s">
        <v>1313</v>
      </c>
      <c r="D1128" s="129" t="s">
        <v>160</v>
      </c>
      <c r="E1128" s="130" t="s">
        <v>1314</v>
      </c>
      <c r="F1128" s="131" t="s">
        <v>1315</v>
      </c>
      <c r="G1128" s="132" t="s">
        <v>212</v>
      </c>
      <c r="H1128" s="133">
        <v>172.17699999999999</v>
      </c>
      <c r="I1128" s="184"/>
      <c r="J1128" s="134">
        <f>ROUND(I1128*H1128,2)</f>
        <v>0</v>
      </c>
      <c r="K1128" s="131" t="s">
        <v>164</v>
      </c>
      <c r="L1128" s="29"/>
      <c r="M1128" s="135" t="s">
        <v>1</v>
      </c>
      <c r="N1128" s="136" t="s">
        <v>37</v>
      </c>
      <c r="O1128" s="137">
        <v>2E-3</v>
      </c>
      <c r="P1128" s="137">
        <f>O1128*H1128</f>
        <v>0.34435399999999999</v>
      </c>
      <c r="Q1128" s="137">
        <v>0</v>
      </c>
      <c r="R1128" s="137">
        <f>Q1128*H1128</f>
        <v>0</v>
      </c>
      <c r="S1128" s="137">
        <v>0</v>
      </c>
      <c r="T1128" s="138">
        <f>S1128*H1128</f>
        <v>0</v>
      </c>
      <c r="AR1128" s="139" t="s">
        <v>165</v>
      </c>
      <c r="AT1128" s="139" t="s">
        <v>160</v>
      </c>
      <c r="AU1128" s="139" t="s">
        <v>82</v>
      </c>
      <c r="AY1128" s="17" t="s">
        <v>158</v>
      </c>
      <c r="BE1128" s="140">
        <f>IF(N1128="základní",J1128,0)</f>
        <v>0</v>
      </c>
      <c r="BF1128" s="140">
        <f>IF(N1128="snížená",J1128,0)</f>
        <v>0</v>
      </c>
      <c r="BG1128" s="140">
        <f>IF(N1128="zákl. přenesená",J1128,0)</f>
        <v>0</v>
      </c>
      <c r="BH1128" s="140">
        <f>IF(N1128="sníž. přenesená",J1128,0)</f>
        <v>0</v>
      </c>
      <c r="BI1128" s="140">
        <f>IF(N1128="nulová",J1128,0)</f>
        <v>0</v>
      </c>
      <c r="BJ1128" s="17" t="s">
        <v>80</v>
      </c>
      <c r="BK1128" s="140">
        <f>ROUND(I1128*H1128,2)</f>
        <v>0</v>
      </c>
      <c r="BL1128" s="17" t="s">
        <v>165</v>
      </c>
      <c r="BM1128" s="139" t="s">
        <v>1316</v>
      </c>
    </row>
    <row r="1129" spans="2:65" s="1" customFormat="1" ht="24.2" customHeight="1">
      <c r="B1129" s="128"/>
      <c r="C1129" s="129" t="s">
        <v>1317</v>
      </c>
      <c r="D1129" s="129" t="s">
        <v>160</v>
      </c>
      <c r="E1129" s="130" t="s">
        <v>1318</v>
      </c>
      <c r="F1129" s="131" t="s">
        <v>1319</v>
      </c>
      <c r="G1129" s="132" t="s">
        <v>212</v>
      </c>
      <c r="H1129" s="133">
        <v>924.91399999999999</v>
      </c>
      <c r="I1129" s="184"/>
      <c r="J1129" s="134">
        <f>ROUND(I1129*H1129,2)</f>
        <v>0</v>
      </c>
      <c r="K1129" s="131" t="s">
        <v>164</v>
      </c>
      <c r="L1129" s="29"/>
      <c r="M1129" s="135" t="s">
        <v>1</v>
      </c>
      <c r="N1129" s="136" t="s">
        <v>37</v>
      </c>
      <c r="O1129" s="137">
        <v>0.308</v>
      </c>
      <c r="P1129" s="137">
        <f>O1129*H1129</f>
        <v>284.87351200000001</v>
      </c>
      <c r="Q1129" s="137">
        <v>4.0000000000000003E-5</v>
      </c>
      <c r="R1129" s="137">
        <f>Q1129*H1129</f>
        <v>3.6996560000000005E-2</v>
      </c>
      <c r="S1129" s="137">
        <v>0</v>
      </c>
      <c r="T1129" s="138">
        <f>S1129*H1129</f>
        <v>0</v>
      </c>
      <c r="AR1129" s="139" t="s">
        <v>165</v>
      </c>
      <c r="AT1129" s="139" t="s">
        <v>160</v>
      </c>
      <c r="AU1129" s="139" t="s">
        <v>82</v>
      </c>
      <c r="AY1129" s="17" t="s">
        <v>158</v>
      </c>
      <c r="BE1129" s="140">
        <f>IF(N1129="základní",J1129,0)</f>
        <v>0</v>
      </c>
      <c r="BF1129" s="140">
        <f>IF(N1129="snížená",J1129,0)</f>
        <v>0</v>
      </c>
      <c r="BG1129" s="140">
        <f>IF(N1129="zákl. přenesená",J1129,0)</f>
        <v>0</v>
      </c>
      <c r="BH1129" s="140">
        <f>IF(N1129="sníž. přenesená",J1129,0)</f>
        <v>0</v>
      </c>
      <c r="BI1129" s="140">
        <f>IF(N1129="nulová",J1129,0)</f>
        <v>0</v>
      </c>
      <c r="BJ1129" s="17" t="s">
        <v>80</v>
      </c>
      <c r="BK1129" s="140">
        <f>ROUND(I1129*H1129,2)</f>
        <v>0</v>
      </c>
      <c r="BL1129" s="17" t="s">
        <v>165</v>
      </c>
      <c r="BM1129" s="139" t="s">
        <v>1320</v>
      </c>
    </row>
    <row r="1130" spans="2:65" s="12" customFormat="1">
      <c r="B1130" s="141"/>
      <c r="D1130" s="142" t="s">
        <v>167</v>
      </c>
      <c r="E1130" s="143" t="s">
        <v>1</v>
      </c>
      <c r="F1130" s="144" t="s">
        <v>1321</v>
      </c>
      <c r="H1130" s="143" t="s">
        <v>1</v>
      </c>
      <c r="L1130" s="141"/>
      <c r="M1130" s="145"/>
      <c r="T1130" s="146"/>
      <c r="AT1130" s="143" t="s">
        <v>167</v>
      </c>
      <c r="AU1130" s="143" t="s">
        <v>82</v>
      </c>
      <c r="AV1130" s="12" t="s">
        <v>80</v>
      </c>
      <c r="AW1130" s="12" t="s">
        <v>28</v>
      </c>
      <c r="AX1130" s="12" t="s">
        <v>72</v>
      </c>
      <c r="AY1130" s="143" t="s">
        <v>158</v>
      </c>
    </row>
    <row r="1131" spans="2:65" s="13" customFormat="1" ht="22.5">
      <c r="B1131" s="147"/>
      <c r="D1131" s="142" t="s">
        <v>167</v>
      </c>
      <c r="E1131" s="148" t="s">
        <v>1</v>
      </c>
      <c r="F1131" s="149" t="s">
        <v>1322</v>
      </c>
      <c r="H1131" s="150">
        <v>329.90800000000002</v>
      </c>
      <c r="L1131" s="147"/>
      <c r="M1131" s="151"/>
      <c r="T1131" s="152"/>
      <c r="AT1131" s="148" t="s">
        <v>167</v>
      </c>
      <c r="AU1131" s="148" t="s">
        <v>82</v>
      </c>
      <c r="AV1131" s="13" t="s">
        <v>82</v>
      </c>
      <c r="AW1131" s="13" t="s">
        <v>28</v>
      </c>
      <c r="AX1131" s="13" t="s">
        <v>72</v>
      </c>
      <c r="AY1131" s="148" t="s">
        <v>158</v>
      </c>
    </row>
    <row r="1132" spans="2:65" s="13" customFormat="1" ht="22.5">
      <c r="B1132" s="147"/>
      <c r="D1132" s="142" t="s">
        <v>167</v>
      </c>
      <c r="E1132" s="148" t="s">
        <v>1</v>
      </c>
      <c r="F1132" s="149" t="s">
        <v>1323</v>
      </c>
      <c r="H1132" s="150">
        <v>90.85</v>
      </c>
      <c r="L1132" s="147"/>
      <c r="M1132" s="151"/>
      <c r="T1132" s="152"/>
      <c r="AT1132" s="148" t="s">
        <v>167</v>
      </c>
      <c r="AU1132" s="148" t="s">
        <v>82</v>
      </c>
      <c r="AV1132" s="13" t="s">
        <v>82</v>
      </c>
      <c r="AW1132" s="13" t="s">
        <v>28</v>
      </c>
      <c r="AX1132" s="13" t="s">
        <v>72</v>
      </c>
      <c r="AY1132" s="148" t="s">
        <v>158</v>
      </c>
    </row>
    <row r="1133" spans="2:65" s="13" customFormat="1">
      <c r="B1133" s="147"/>
      <c r="D1133" s="142" t="s">
        <v>167</v>
      </c>
      <c r="E1133" s="148" t="s">
        <v>1</v>
      </c>
      <c r="F1133" s="149" t="s">
        <v>1324</v>
      </c>
      <c r="H1133" s="150">
        <v>204.6</v>
      </c>
      <c r="L1133" s="147"/>
      <c r="M1133" s="151"/>
      <c r="T1133" s="152"/>
      <c r="AT1133" s="148" t="s">
        <v>167</v>
      </c>
      <c r="AU1133" s="148" t="s">
        <v>82</v>
      </c>
      <c r="AV1133" s="13" t="s">
        <v>82</v>
      </c>
      <c r="AW1133" s="13" t="s">
        <v>28</v>
      </c>
      <c r="AX1133" s="13" t="s">
        <v>72</v>
      </c>
      <c r="AY1133" s="148" t="s">
        <v>158</v>
      </c>
    </row>
    <row r="1134" spans="2:65" s="15" customFormat="1">
      <c r="B1134" s="168"/>
      <c r="D1134" s="142" t="s">
        <v>167</v>
      </c>
      <c r="E1134" s="169" t="s">
        <v>1</v>
      </c>
      <c r="F1134" s="170" t="s">
        <v>331</v>
      </c>
      <c r="H1134" s="171">
        <v>625.35799999999995</v>
      </c>
      <c r="L1134" s="168"/>
      <c r="M1134" s="172"/>
      <c r="T1134" s="173"/>
      <c r="AT1134" s="169" t="s">
        <v>167</v>
      </c>
      <c r="AU1134" s="169" t="s">
        <v>82</v>
      </c>
      <c r="AV1134" s="15" t="s">
        <v>178</v>
      </c>
      <c r="AW1134" s="15" t="s">
        <v>28</v>
      </c>
      <c r="AX1134" s="15" t="s">
        <v>72</v>
      </c>
      <c r="AY1134" s="169" t="s">
        <v>158</v>
      </c>
    </row>
    <row r="1135" spans="2:65" s="12" customFormat="1">
      <c r="B1135" s="141"/>
      <c r="D1135" s="142" t="s">
        <v>167</v>
      </c>
      <c r="E1135" s="143" t="s">
        <v>1</v>
      </c>
      <c r="F1135" s="144" t="s">
        <v>1325</v>
      </c>
      <c r="H1135" s="143" t="s">
        <v>1</v>
      </c>
      <c r="L1135" s="141"/>
      <c r="M1135" s="145"/>
      <c r="T1135" s="146"/>
      <c r="AT1135" s="143" t="s">
        <v>167</v>
      </c>
      <c r="AU1135" s="143" t="s">
        <v>82</v>
      </c>
      <c r="AV1135" s="12" t="s">
        <v>80</v>
      </c>
      <c r="AW1135" s="12" t="s">
        <v>28</v>
      </c>
      <c r="AX1135" s="12" t="s">
        <v>72</v>
      </c>
      <c r="AY1135" s="143" t="s">
        <v>158</v>
      </c>
    </row>
    <row r="1136" spans="2:65" s="13" customFormat="1">
      <c r="B1136" s="147"/>
      <c r="D1136" s="142" t="s">
        <v>167</v>
      </c>
      <c r="E1136" s="148" t="s">
        <v>1</v>
      </c>
      <c r="F1136" s="149" t="s">
        <v>1326</v>
      </c>
      <c r="H1136" s="150">
        <v>299.55599999999998</v>
      </c>
      <c r="L1136" s="147"/>
      <c r="M1136" s="151"/>
      <c r="T1136" s="152"/>
      <c r="AT1136" s="148" t="s">
        <v>167</v>
      </c>
      <c r="AU1136" s="148" t="s">
        <v>82</v>
      </c>
      <c r="AV1136" s="13" t="s">
        <v>82</v>
      </c>
      <c r="AW1136" s="13" t="s">
        <v>28</v>
      </c>
      <c r="AX1136" s="13" t="s">
        <v>72</v>
      </c>
      <c r="AY1136" s="148" t="s">
        <v>158</v>
      </c>
    </row>
    <row r="1137" spans="2:65" s="14" customFormat="1">
      <c r="B1137" s="153"/>
      <c r="D1137" s="142" t="s">
        <v>167</v>
      </c>
      <c r="E1137" s="154" t="s">
        <v>1</v>
      </c>
      <c r="F1137" s="155" t="s">
        <v>200</v>
      </c>
      <c r="H1137" s="156">
        <v>924.91399999999999</v>
      </c>
      <c r="L1137" s="153"/>
      <c r="M1137" s="157"/>
      <c r="T1137" s="158"/>
      <c r="AT1137" s="154" t="s">
        <v>167</v>
      </c>
      <c r="AU1137" s="154" t="s">
        <v>82</v>
      </c>
      <c r="AV1137" s="14" t="s">
        <v>165</v>
      </c>
      <c r="AW1137" s="14" t="s">
        <v>28</v>
      </c>
      <c r="AX1137" s="14" t="s">
        <v>80</v>
      </c>
      <c r="AY1137" s="154" t="s">
        <v>158</v>
      </c>
    </row>
    <row r="1138" spans="2:65" s="1" customFormat="1" ht="21.75" customHeight="1">
      <c r="B1138" s="128"/>
      <c r="C1138" s="129" t="s">
        <v>1327</v>
      </c>
      <c r="D1138" s="129" t="s">
        <v>160</v>
      </c>
      <c r="E1138" s="130" t="s">
        <v>1328</v>
      </c>
      <c r="F1138" s="131" t="s">
        <v>1329</v>
      </c>
      <c r="G1138" s="132" t="s">
        <v>310</v>
      </c>
      <c r="H1138" s="133">
        <v>18</v>
      </c>
      <c r="I1138" s="184"/>
      <c r="J1138" s="134">
        <f>ROUND(I1138*H1138,2)</f>
        <v>0</v>
      </c>
      <c r="K1138" s="131" t="s">
        <v>164</v>
      </c>
      <c r="L1138" s="29"/>
      <c r="M1138" s="135" t="s">
        <v>1</v>
      </c>
      <c r="N1138" s="136" t="s">
        <v>37</v>
      </c>
      <c r="O1138" s="137">
        <v>0.4</v>
      </c>
      <c r="P1138" s="137">
        <f>O1138*H1138</f>
        <v>7.2</v>
      </c>
      <c r="Q1138" s="137">
        <v>1.4999999999999999E-4</v>
      </c>
      <c r="R1138" s="137">
        <f>Q1138*H1138</f>
        <v>2.6999999999999997E-3</v>
      </c>
      <c r="S1138" s="137">
        <v>0</v>
      </c>
      <c r="T1138" s="138">
        <f>S1138*H1138</f>
        <v>0</v>
      </c>
      <c r="AR1138" s="139" t="s">
        <v>165</v>
      </c>
      <c r="AT1138" s="139" t="s">
        <v>160</v>
      </c>
      <c r="AU1138" s="139" t="s">
        <v>82</v>
      </c>
      <c r="AY1138" s="17" t="s">
        <v>158</v>
      </c>
      <c r="BE1138" s="140">
        <f>IF(N1138="základní",J1138,0)</f>
        <v>0</v>
      </c>
      <c r="BF1138" s="140">
        <f>IF(N1138="snížená",J1138,0)</f>
        <v>0</v>
      </c>
      <c r="BG1138" s="140">
        <f>IF(N1138="zákl. přenesená",J1138,0)</f>
        <v>0</v>
      </c>
      <c r="BH1138" s="140">
        <f>IF(N1138="sníž. přenesená",J1138,0)</f>
        <v>0</v>
      </c>
      <c r="BI1138" s="140">
        <f>IF(N1138="nulová",J1138,0)</f>
        <v>0</v>
      </c>
      <c r="BJ1138" s="17" t="s">
        <v>80</v>
      </c>
      <c r="BK1138" s="140">
        <f>ROUND(I1138*H1138,2)</f>
        <v>0</v>
      </c>
      <c r="BL1138" s="17" t="s">
        <v>165</v>
      </c>
      <c r="BM1138" s="139" t="s">
        <v>1330</v>
      </c>
    </row>
    <row r="1139" spans="2:65" s="12" customFormat="1">
      <c r="B1139" s="141"/>
      <c r="D1139" s="142" t="s">
        <v>167</v>
      </c>
      <c r="E1139" s="143" t="s">
        <v>1</v>
      </c>
      <c r="F1139" s="144" t="s">
        <v>1331</v>
      </c>
      <c r="H1139" s="143" t="s">
        <v>1</v>
      </c>
      <c r="L1139" s="141"/>
      <c r="M1139" s="145"/>
      <c r="T1139" s="146"/>
      <c r="AT1139" s="143" t="s">
        <v>167</v>
      </c>
      <c r="AU1139" s="143" t="s">
        <v>82</v>
      </c>
      <c r="AV1139" s="12" t="s">
        <v>80</v>
      </c>
      <c r="AW1139" s="12" t="s">
        <v>28</v>
      </c>
      <c r="AX1139" s="12" t="s">
        <v>72</v>
      </c>
      <c r="AY1139" s="143" t="s">
        <v>158</v>
      </c>
    </row>
    <row r="1140" spans="2:65" s="13" customFormat="1">
      <c r="B1140" s="147"/>
      <c r="D1140" s="142" t="s">
        <v>167</v>
      </c>
      <c r="E1140" s="148" t="s">
        <v>1</v>
      </c>
      <c r="F1140" s="149" t="s">
        <v>1332</v>
      </c>
      <c r="H1140" s="150">
        <v>12</v>
      </c>
      <c r="L1140" s="147"/>
      <c r="M1140" s="151"/>
      <c r="T1140" s="152"/>
      <c r="AT1140" s="148" t="s">
        <v>167</v>
      </c>
      <c r="AU1140" s="148" t="s">
        <v>82</v>
      </c>
      <c r="AV1140" s="13" t="s">
        <v>82</v>
      </c>
      <c r="AW1140" s="13" t="s">
        <v>28</v>
      </c>
      <c r="AX1140" s="13" t="s">
        <v>72</v>
      </c>
      <c r="AY1140" s="148" t="s">
        <v>158</v>
      </c>
    </row>
    <row r="1141" spans="2:65" s="13" customFormat="1">
      <c r="B1141" s="147"/>
      <c r="D1141" s="142" t="s">
        <v>167</v>
      </c>
      <c r="E1141" s="148" t="s">
        <v>1</v>
      </c>
      <c r="F1141" s="149" t="s">
        <v>1333</v>
      </c>
      <c r="H1141" s="150">
        <v>6</v>
      </c>
      <c r="L1141" s="147"/>
      <c r="M1141" s="151"/>
      <c r="T1141" s="152"/>
      <c r="AT1141" s="148" t="s">
        <v>167</v>
      </c>
      <c r="AU1141" s="148" t="s">
        <v>82</v>
      </c>
      <c r="AV1141" s="13" t="s">
        <v>82</v>
      </c>
      <c r="AW1141" s="13" t="s">
        <v>28</v>
      </c>
      <c r="AX1141" s="13" t="s">
        <v>72</v>
      </c>
      <c r="AY1141" s="148" t="s">
        <v>158</v>
      </c>
    </row>
    <row r="1142" spans="2:65" s="14" customFormat="1">
      <c r="B1142" s="153"/>
      <c r="D1142" s="142" t="s">
        <v>167</v>
      </c>
      <c r="E1142" s="154" t="s">
        <v>1</v>
      </c>
      <c r="F1142" s="155" t="s">
        <v>200</v>
      </c>
      <c r="H1142" s="156">
        <v>18</v>
      </c>
      <c r="L1142" s="153"/>
      <c r="M1142" s="157"/>
      <c r="T1142" s="158"/>
      <c r="AT1142" s="154" t="s">
        <v>167</v>
      </c>
      <c r="AU1142" s="154" t="s">
        <v>82</v>
      </c>
      <c r="AV1142" s="14" t="s">
        <v>165</v>
      </c>
      <c r="AW1142" s="14" t="s">
        <v>28</v>
      </c>
      <c r="AX1142" s="14" t="s">
        <v>80</v>
      </c>
      <c r="AY1142" s="154" t="s">
        <v>158</v>
      </c>
    </row>
    <row r="1143" spans="2:65" s="1" customFormat="1" ht="16.5" customHeight="1">
      <c r="B1143" s="128"/>
      <c r="C1143" s="159" t="s">
        <v>1334</v>
      </c>
      <c r="D1143" s="159" t="s">
        <v>242</v>
      </c>
      <c r="E1143" s="160" t="s">
        <v>1335</v>
      </c>
      <c r="F1143" s="161" t="s">
        <v>1336</v>
      </c>
      <c r="G1143" s="162" t="s">
        <v>1289</v>
      </c>
      <c r="H1143" s="163">
        <v>81.78</v>
      </c>
      <c r="I1143" s="188"/>
      <c r="J1143" s="164">
        <f>ROUND(I1143*H1143,2)</f>
        <v>0</v>
      </c>
      <c r="K1143" s="161" t="s">
        <v>1</v>
      </c>
      <c r="L1143" s="165"/>
      <c r="M1143" s="166" t="s">
        <v>1</v>
      </c>
      <c r="N1143" s="167" t="s">
        <v>37</v>
      </c>
      <c r="O1143" s="137">
        <v>0</v>
      </c>
      <c r="P1143" s="137">
        <f>O1143*H1143</f>
        <v>0</v>
      </c>
      <c r="Q1143" s="137">
        <v>1E-3</v>
      </c>
      <c r="R1143" s="137">
        <f>Q1143*H1143</f>
        <v>8.1780000000000005E-2</v>
      </c>
      <c r="S1143" s="137">
        <v>0</v>
      </c>
      <c r="T1143" s="138">
        <f>S1143*H1143</f>
        <v>0</v>
      </c>
      <c r="AR1143" s="139" t="s">
        <v>209</v>
      </c>
      <c r="AT1143" s="139" t="s">
        <v>242</v>
      </c>
      <c r="AU1143" s="139" t="s">
        <v>82</v>
      </c>
      <c r="AY1143" s="17" t="s">
        <v>158</v>
      </c>
      <c r="BE1143" s="140">
        <f>IF(N1143="základní",J1143,0)</f>
        <v>0</v>
      </c>
      <c r="BF1143" s="140">
        <f>IF(N1143="snížená",J1143,0)</f>
        <v>0</v>
      </c>
      <c r="BG1143" s="140">
        <f>IF(N1143="zákl. přenesená",J1143,0)</f>
        <v>0</v>
      </c>
      <c r="BH1143" s="140">
        <f>IF(N1143="sníž. přenesená",J1143,0)</f>
        <v>0</v>
      </c>
      <c r="BI1143" s="140">
        <f>IF(N1143="nulová",J1143,0)</f>
        <v>0</v>
      </c>
      <c r="BJ1143" s="17" t="s">
        <v>80</v>
      </c>
      <c r="BK1143" s="140">
        <f>ROUND(I1143*H1143,2)</f>
        <v>0</v>
      </c>
      <c r="BL1143" s="17" t="s">
        <v>165</v>
      </c>
      <c r="BM1143" s="139" t="s">
        <v>1337</v>
      </c>
    </row>
    <row r="1144" spans="2:65" s="12" customFormat="1">
      <c r="B1144" s="141"/>
      <c r="D1144" s="142" t="s">
        <v>167</v>
      </c>
      <c r="E1144" s="143" t="s">
        <v>1</v>
      </c>
      <c r="F1144" s="144" t="s">
        <v>1338</v>
      </c>
      <c r="H1144" s="143" t="s">
        <v>1</v>
      </c>
      <c r="L1144" s="141"/>
      <c r="M1144" s="145"/>
      <c r="T1144" s="146"/>
      <c r="AT1144" s="143" t="s">
        <v>167</v>
      </c>
      <c r="AU1144" s="143" t="s">
        <v>82</v>
      </c>
      <c r="AV1144" s="12" t="s">
        <v>80</v>
      </c>
      <c r="AW1144" s="12" t="s">
        <v>28</v>
      </c>
      <c r="AX1144" s="12" t="s">
        <v>72</v>
      </c>
      <c r="AY1144" s="143" t="s">
        <v>158</v>
      </c>
    </row>
    <row r="1145" spans="2:65" s="13" customFormat="1">
      <c r="B1145" s="147"/>
      <c r="D1145" s="142" t="s">
        <v>167</v>
      </c>
      <c r="E1145" s="148" t="s">
        <v>1</v>
      </c>
      <c r="F1145" s="149" t="s">
        <v>1339</v>
      </c>
      <c r="H1145" s="150">
        <v>81.78</v>
      </c>
      <c r="L1145" s="147"/>
      <c r="M1145" s="151"/>
      <c r="T1145" s="152"/>
      <c r="AT1145" s="148" t="s">
        <v>167</v>
      </c>
      <c r="AU1145" s="148" t="s">
        <v>82</v>
      </c>
      <c r="AV1145" s="13" t="s">
        <v>82</v>
      </c>
      <c r="AW1145" s="13" t="s">
        <v>28</v>
      </c>
      <c r="AX1145" s="13" t="s">
        <v>80</v>
      </c>
      <c r="AY1145" s="148" t="s">
        <v>158</v>
      </c>
    </row>
    <row r="1146" spans="2:65" s="1" customFormat="1" ht="24.2" customHeight="1">
      <c r="B1146" s="128"/>
      <c r="C1146" s="129" t="s">
        <v>1340</v>
      </c>
      <c r="D1146" s="129" t="s">
        <v>160</v>
      </c>
      <c r="E1146" s="130" t="s">
        <v>1269</v>
      </c>
      <c r="F1146" s="131" t="s">
        <v>1270</v>
      </c>
      <c r="G1146" s="132" t="s">
        <v>188</v>
      </c>
      <c r="H1146" s="133">
        <v>3.3170000000000002</v>
      </c>
      <c r="I1146" s="184"/>
      <c r="J1146" s="134">
        <f>ROUND(I1146*H1146,2)</f>
        <v>0</v>
      </c>
      <c r="K1146" s="131" t="s">
        <v>164</v>
      </c>
      <c r="L1146" s="29"/>
      <c r="M1146" s="135" t="s">
        <v>1</v>
      </c>
      <c r="N1146" s="136" t="s">
        <v>37</v>
      </c>
      <c r="O1146" s="137">
        <v>41.8</v>
      </c>
      <c r="P1146" s="137">
        <f>O1146*H1146</f>
        <v>138.6506</v>
      </c>
      <c r="Q1146" s="137">
        <v>0</v>
      </c>
      <c r="R1146" s="137">
        <f>Q1146*H1146</f>
        <v>0</v>
      </c>
      <c r="S1146" s="137">
        <v>0</v>
      </c>
      <c r="T1146" s="138">
        <f>S1146*H1146</f>
        <v>0</v>
      </c>
      <c r="AR1146" s="139" t="s">
        <v>165</v>
      </c>
      <c r="AT1146" s="139" t="s">
        <v>160</v>
      </c>
      <c r="AU1146" s="139" t="s">
        <v>82</v>
      </c>
      <c r="AY1146" s="17" t="s">
        <v>158</v>
      </c>
      <c r="BE1146" s="140">
        <f>IF(N1146="základní",J1146,0)</f>
        <v>0</v>
      </c>
      <c r="BF1146" s="140">
        <f>IF(N1146="snížená",J1146,0)</f>
        <v>0</v>
      </c>
      <c r="BG1146" s="140">
        <f>IF(N1146="zákl. přenesená",J1146,0)</f>
        <v>0</v>
      </c>
      <c r="BH1146" s="140">
        <f>IF(N1146="sníž. přenesená",J1146,0)</f>
        <v>0</v>
      </c>
      <c r="BI1146" s="140">
        <f>IF(N1146="nulová",J1146,0)</f>
        <v>0</v>
      </c>
      <c r="BJ1146" s="17" t="s">
        <v>80</v>
      </c>
      <c r="BK1146" s="140">
        <f>ROUND(I1146*H1146,2)</f>
        <v>0</v>
      </c>
      <c r="BL1146" s="17" t="s">
        <v>165</v>
      </c>
      <c r="BM1146" s="139" t="s">
        <v>1341</v>
      </c>
    </row>
    <row r="1147" spans="2:65" s="12" customFormat="1" ht="22.5">
      <c r="B1147" s="141"/>
      <c r="D1147" s="142" t="s">
        <v>167</v>
      </c>
      <c r="E1147" s="143" t="s">
        <v>1</v>
      </c>
      <c r="F1147" s="144" t="s">
        <v>326</v>
      </c>
      <c r="H1147" s="143" t="s">
        <v>1</v>
      </c>
      <c r="L1147" s="141"/>
      <c r="M1147" s="145"/>
      <c r="T1147" s="146"/>
      <c r="AT1147" s="143" t="s">
        <v>167</v>
      </c>
      <c r="AU1147" s="143" t="s">
        <v>82</v>
      </c>
      <c r="AV1147" s="12" t="s">
        <v>80</v>
      </c>
      <c r="AW1147" s="12" t="s">
        <v>28</v>
      </c>
      <c r="AX1147" s="12" t="s">
        <v>72</v>
      </c>
      <c r="AY1147" s="143" t="s">
        <v>158</v>
      </c>
    </row>
    <row r="1148" spans="2:65" s="12" customFormat="1" ht="22.5">
      <c r="B1148" s="141"/>
      <c r="D1148" s="142" t="s">
        <v>167</v>
      </c>
      <c r="E1148" s="143" t="s">
        <v>1</v>
      </c>
      <c r="F1148" s="144" t="s">
        <v>327</v>
      </c>
      <c r="H1148" s="143" t="s">
        <v>1</v>
      </c>
      <c r="L1148" s="141"/>
      <c r="M1148" s="145"/>
      <c r="T1148" s="146"/>
      <c r="AT1148" s="143" t="s">
        <v>167</v>
      </c>
      <c r="AU1148" s="143" t="s">
        <v>82</v>
      </c>
      <c r="AV1148" s="12" t="s">
        <v>80</v>
      </c>
      <c r="AW1148" s="12" t="s">
        <v>28</v>
      </c>
      <c r="AX1148" s="12" t="s">
        <v>72</v>
      </c>
      <c r="AY1148" s="143" t="s">
        <v>158</v>
      </c>
    </row>
    <row r="1149" spans="2:65" s="13" customFormat="1">
      <c r="B1149" s="147"/>
      <c r="D1149" s="142" t="s">
        <v>167</v>
      </c>
      <c r="E1149" s="148" t="s">
        <v>1</v>
      </c>
      <c r="F1149" s="149" t="s">
        <v>1342</v>
      </c>
      <c r="H1149" s="150">
        <v>3.3170000000000002</v>
      </c>
      <c r="L1149" s="147"/>
      <c r="M1149" s="151"/>
      <c r="T1149" s="152"/>
      <c r="AT1149" s="148" t="s">
        <v>167</v>
      </c>
      <c r="AU1149" s="148" t="s">
        <v>82</v>
      </c>
      <c r="AV1149" s="13" t="s">
        <v>82</v>
      </c>
      <c r="AW1149" s="13" t="s">
        <v>28</v>
      </c>
      <c r="AX1149" s="13" t="s">
        <v>80</v>
      </c>
      <c r="AY1149" s="148" t="s">
        <v>158</v>
      </c>
    </row>
    <row r="1150" spans="2:65" s="1" customFormat="1" ht="33" customHeight="1">
      <c r="B1150" s="128"/>
      <c r="C1150" s="159" t="s">
        <v>1343</v>
      </c>
      <c r="D1150" s="159" t="s">
        <v>242</v>
      </c>
      <c r="E1150" s="160" t="s">
        <v>1344</v>
      </c>
      <c r="F1150" s="161" t="s">
        <v>1345</v>
      </c>
      <c r="G1150" s="162" t="s">
        <v>1289</v>
      </c>
      <c r="H1150" s="163">
        <v>3581.9279999999999</v>
      </c>
      <c r="I1150" s="188"/>
      <c r="J1150" s="164">
        <f>ROUND(I1150*H1150,2)</f>
        <v>0</v>
      </c>
      <c r="K1150" s="161" t="s">
        <v>1</v>
      </c>
      <c r="L1150" s="165"/>
      <c r="M1150" s="166" t="s">
        <v>1</v>
      </c>
      <c r="N1150" s="167" t="s">
        <v>37</v>
      </c>
      <c r="O1150" s="137">
        <v>0</v>
      </c>
      <c r="P1150" s="137">
        <f>O1150*H1150</f>
        <v>0</v>
      </c>
      <c r="Q1150" s="137">
        <v>1E-3</v>
      </c>
      <c r="R1150" s="137">
        <f>Q1150*H1150</f>
        <v>3.581928</v>
      </c>
      <c r="S1150" s="137">
        <v>0</v>
      </c>
      <c r="T1150" s="138">
        <f>S1150*H1150</f>
        <v>0</v>
      </c>
      <c r="AR1150" s="139" t="s">
        <v>209</v>
      </c>
      <c r="AT1150" s="139" t="s">
        <v>242</v>
      </c>
      <c r="AU1150" s="139" t="s">
        <v>82</v>
      </c>
      <c r="AY1150" s="17" t="s">
        <v>158</v>
      </c>
      <c r="BE1150" s="140">
        <f>IF(N1150="základní",J1150,0)</f>
        <v>0</v>
      </c>
      <c r="BF1150" s="140">
        <f>IF(N1150="snížená",J1150,0)</f>
        <v>0</v>
      </c>
      <c r="BG1150" s="140">
        <f>IF(N1150="zákl. přenesená",J1150,0)</f>
        <v>0</v>
      </c>
      <c r="BH1150" s="140">
        <f>IF(N1150="sníž. přenesená",J1150,0)</f>
        <v>0</v>
      </c>
      <c r="BI1150" s="140">
        <f>IF(N1150="nulová",J1150,0)</f>
        <v>0</v>
      </c>
      <c r="BJ1150" s="17" t="s">
        <v>80</v>
      </c>
      <c r="BK1150" s="140">
        <f>ROUND(I1150*H1150,2)</f>
        <v>0</v>
      </c>
      <c r="BL1150" s="17" t="s">
        <v>165</v>
      </c>
      <c r="BM1150" s="139" t="s">
        <v>1346</v>
      </c>
    </row>
    <row r="1151" spans="2:65" s="12" customFormat="1">
      <c r="B1151" s="141"/>
      <c r="D1151" s="142" t="s">
        <v>167</v>
      </c>
      <c r="E1151" s="143" t="s">
        <v>1</v>
      </c>
      <c r="F1151" s="144" t="s">
        <v>1347</v>
      </c>
      <c r="H1151" s="143" t="s">
        <v>1</v>
      </c>
      <c r="L1151" s="141"/>
      <c r="M1151" s="145"/>
      <c r="T1151" s="146"/>
      <c r="AT1151" s="143" t="s">
        <v>167</v>
      </c>
      <c r="AU1151" s="143" t="s">
        <v>82</v>
      </c>
      <c r="AV1151" s="12" t="s">
        <v>80</v>
      </c>
      <c r="AW1151" s="12" t="s">
        <v>28</v>
      </c>
      <c r="AX1151" s="12" t="s">
        <v>72</v>
      </c>
      <c r="AY1151" s="143" t="s">
        <v>158</v>
      </c>
    </row>
    <row r="1152" spans="2:65" s="12" customFormat="1" ht="22.5">
      <c r="B1152" s="141"/>
      <c r="D1152" s="142" t="s">
        <v>167</v>
      </c>
      <c r="E1152" s="143" t="s">
        <v>1</v>
      </c>
      <c r="F1152" s="144" t="s">
        <v>326</v>
      </c>
      <c r="H1152" s="143" t="s">
        <v>1</v>
      </c>
      <c r="L1152" s="141"/>
      <c r="M1152" s="145"/>
      <c r="T1152" s="146"/>
      <c r="AT1152" s="143" t="s">
        <v>167</v>
      </c>
      <c r="AU1152" s="143" t="s">
        <v>82</v>
      </c>
      <c r="AV1152" s="12" t="s">
        <v>80</v>
      </c>
      <c r="AW1152" s="12" t="s">
        <v>28</v>
      </c>
      <c r="AX1152" s="12" t="s">
        <v>72</v>
      </c>
      <c r="AY1152" s="143" t="s">
        <v>158</v>
      </c>
    </row>
    <row r="1153" spans="2:65" s="12" customFormat="1" ht="22.5">
      <c r="B1153" s="141"/>
      <c r="D1153" s="142" t="s">
        <v>167</v>
      </c>
      <c r="E1153" s="143" t="s">
        <v>1</v>
      </c>
      <c r="F1153" s="144" t="s">
        <v>327</v>
      </c>
      <c r="H1153" s="143" t="s">
        <v>1</v>
      </c>
      <c r="L1153" s="141"/>
      <c r="M1153" s="145"/>
      <c r="T1153" s="146"/>
      <c r="AT1153" s="143" t="s">
        <v>167</v>
      </c>
      <c r="AU1153" s="143" t="s">
        <v>82</v>
      </c>
      <c r="AV1153" s="12" t="s">
        <v>80</v>
      </c>
      <c r="AW1153" s="12" t="s">
        <v>28</v>
      </c>
      <c r="AX1153" s="12" t="s">
        <v>72</v>
      </c>
      <c r="AY1153" s="143" t="s">
        <v>158</v>
      </c>
    </row>
    <row r="1154" spans="2:65" s="13" customFormat="1">
      <c r="B1154" s="147"/>
      <c r="D1154" s="142" t="s">
        <v>167</v>
      </c>
      <c r="E1154" s="148" t="s">
        <v>1</v>
      </c>
      <c r="F1154" s="149" t="s">
        <v>1348</v>
      </c>
      <c r="H1154" s="150">
        <v>3581.9279999999999</v>
      </c>
      <c r="L1154" s="147"/>
      <c r="M1154" s="151"/>
      <c r="T1154" s="152"/>
      <c r="AT1154" s="148" t="s">
        <v>167</v>
      </c>
      <c r="AU1154" s="148" t="s">
        <v>82</v>
      </c>
      <c r="AV1154" s="13" t="s">
        <v>82</v>
      </c>
      <c r="AW1154" s="13" t="s">
        <v>28</v>
      </c>
      <c r="AX1154" s="13" t="s">
        <v>80</v>
      </c>
      <c r="AY1154" s="148" t="s">
        <v>158</v>
      </c>
    </row>
    <row r="1155" spans="2:65" s="1" customFormat="1" ht="16.5" customHeight="1">
      <c r="B1155" s="128"/>
      <c r="C1155" s="129" t="s">
        <v>1349</v>
      </c>
      <c r="D1155" s="129" t="s">
        <v>160</v>
      </c>
      <c r="E1155" s="130" t="s">
        <v>1350</v>
      </c>
      <c r="F1155" s="131" t="s">
        <v>1351</v>
      </c>
      <c r="G1155" s="132" t="s">
        <v>228</v>
      </c>
      <c r="H1155" s="133">
        <v>1</v>
      </c>
      <c r="I1155" s="184"/>
      <c r="J1155" s="134">
        <f>ROUND(I1155*H1155,2)</f>
        <v>0</v>
      </c>
      <c r="K1155" s="131" t="s">
        <v>1</v>
      </c>
      <c r="L1155" s="29"/>
      <c r="M1155" s="135" t="s">
        <v>1</v>
      </c>
      <c r="N1155" s="136" t="s">
        <v>37</v>
      </c>
      <c r="O1155" s="137">
        <v>0</v>
      </c>
      <c r="P1155" s="137">
        <f>O1155*H1155</f>
        <v>0</v>
      </c>
      <c r="Q1155" s="137">
        <v>0</v>
      </c>
      <c r="R1155" s="137">
        <f>Q1155*H1155</f>
        <v>0</v>
      </c>
      <c r="S1155" s="137">
        <v>0</v>
      </c>
      <c r="T1155" s="138">
        <f>S1155*H1155</f>
        <v>0</v>
      </c>
      <c r="AR1155" s="139" t="s">
        <v>165</v>
      </c>
      <c r="AT1155" s="139" t="s">
        <v>160</v>
      </c>
      <c r="AU1155" s="139" t="s">
        <v>82</v>
      </c>
      <c r="AY1155" s="17" t="s">
        <v>158</v>
      </c>
      <c r="BE1155" s="140">
        <f>IF(N1155="základní",J1155,0)</f>
        <v>0</v>
      </c>
      <c r="BF1155" s="140">
        <f>IF(N1155="snížená",J1155,0)</f>
        <v>0</v>
      </c>
      <c r="BG1155" s="140">
        <f>IF(N1155="zákl. přenesená",J1155,0)</f>
        <v>0</v>
      </c>
      <c r="BH1155" s="140">
        <f>IF(N1155="sníž. přenesená",J1155,0)</f>
        <v>0</v>
      </c>
      <c r="BI1155" s="140">
        <f>IF(N1155="nulová",J1155,0)</f>
        <v>0</v>
      </c>
      <c r="BJ1155" s="17" t="s">
        <v>80</v>
      </c>
      <c r="BK1155" s="140">
        <f>ROUND(I1155*H1155,2)</f>
        <v>0</v>
      </c>
      <c r="BL1155" s="17" t="s">
        <v>165</v>
      </c>
      <c r="BM1155" s="139" t="s">
        <v>1352</v>
      </c>
    </row>
    <row r="1156" spans="2:65" s="12" customFormat="1" ht="22.5">
      <c r="B1156" s="141"/>
      <c r="D1156" s="142" t="s">
        <v>167</v>
      </c>
      <c r="E1156" s="143" t="s">
        <v>1</v>
      </c>
      <c r="F1156" s="144" t="s">
        <v>326</v>
      </c>
      <c r="H1156" s="143" t="s">
        <v>1</v>
      </c>
      <c r="L1156" s="141"/>
      <c r="M1156" s="145"/>
      <c r="T1156" s="146"/>
      <c r="AT1156" s="143" t="s">
        <v>167</v>
      </c>
      <c r="AU1156" s="143" t="s">
        <v>82</v>
      </c>
      <c r="AV1156" s="12" t="s">
        <v>80</v>
      </c>
      <c r="AW1156" s="12" t="s">
        <v>28</v>
      </c>
      <c r="AX1156" s="12" t="s">
        <v>72</v>
      </c>
      <c r="AY1156" s="143" t="s">
        <v>158</v>
      </c>
    </row>
    <row r="1157" spans="2:65" s="12" customFormat="1" ht="22.5">
      <c r="B1157" s="141"/>
      <c r="D1157" s="142" t="s">
        <v>167</v>
      </c>
      <c r="E1157" s="143" t="s">
        <v>1</v>
      </c>
      <c r="F1157" s="144" t="s">
        <v>327</v>
      </c>
      <c r="H1157" s="143" t="s">
        <v>1</v>
      </c>
      <c r="L1157" s="141"/>
      <c r="M1157" s="145"/>
      <c r="T1157" s="146"/>
      <c r="AT1157" s="143" t="s">
        <v>167</v>
      </c>
      <c r="AU1157" s="143" t="s">
        <v>82</v>
      </c>
      <c r="AV1157" s="12" t="s">
        <v>80</v>
      </c>
      <c r="AW1157" s="12" t="s">
        <v>28</v>
      </c>
      <c r="AX1157" s="12" t="s">
        <v>72</v>
      </c>
      <c r="AY1157" s="143" t="s">
        <v>158</v>
      </c>
    </row>
    <row r="1158" spans="2:65" s="13" customFormat="1">
      <c r="B1158" s="147"/>
      <c r="D1158" s="142" t="s">
        <v>167</v>
      </c>
      <c r="E1158" s="148" t="s">
        <v>1</v>
      </c>
      <c r="F1158" s="149" t="s">
        <v>1353</v>
      </c>
      <c r="H1158" s="150">
        <v>1</v>
      </c>
      <c r="L1158" s="147"/>
      <c r="M1158" s="151"/>
      <c r="T1158" s="152"/>
      <c r="AT1158" s="148" t="s">
        <v>167</v>
      </c>
      <c r="AU1158" s="148" t="s">
        <v>82</v>
      </c>
      <c r="AV1158" s="13" t="s">
        <v>82</v>
      </c>
      <c r="AW1158" s="13" t="s">
        <v>28</v>
      </c>
      <c r="AX1158" s="13" t="s">
        <v>80</v>
      </c>
      <c r="AY1158" s="148" t="s">
        <v>158</v>
      </c>
    </row>
    <row r="1159" spans="2:65" s="1" customFormat="1" ht="24.2" customHeight="1">
      <c r="B1159" s="128"/>
      <c r="C1159" s="129" t="s">
        <v>1354</v>
      </c>
      <c r="D1159" s="129" t="s">
        <v>160</v>
      </c>
      <c r="E1159" s="130" t="s">
        <v>1355</v>
      </c>
      <c r="F1159" s="131" t="s">
        <v>1356</v>
      </c>
      <c r="G1159" s="132" t="s">
        <v>310</v>
      </c>
      <c r="H1159" s="133">
        <v>12</v>
      </c>
      <c r="I1159" s="184"/>
      <c r="J1159" s="134">
        <f>ROUND(I1159*H1159,2)</f>
        <v>0</v>
      </c>
      <c r="K1159" s="131" t="s">
        <v>1</v>
      </c>
      <c r="L1159" s="29"/>
      <c r="M1159" s="135" t="s">
        <v>1</v>
      </c>
      <c r="N1159" s="136" t="s">
        <v>37</v>
      </c>
      <c r="O1159" s="137">
        <v>0.13</v>
      </c>
      <c r="P1159" s="137">
        <f>O1159*H1159</f>
        <v>1.56</v>
      </c>
      <c r="Q1159" s="137">
        <v>2.0000000000000002E-5</v>
      </c>
      <c r="R1159" s="137">
        <f>Q1159*H1159</f>
        <v>2.4000000000000003E-4</v>
      </c>
      <c r="S1159" s="137">
        <v>0</v>
      </c>
      <c r="T1159" s="138">
        <f>S1159*H1159</f>
        <v>0</v>
      </c>
      <c r="AR1159" s="139" t="s">
        <v>165</v>
      </c>
      <c r="AT1159" s="139" t="s">
        <v>160</v>
      </c>
      <c r="AU1159" s="139" t="s">
        <v>82</v>
      </c>
      <c r="AY1159" s="17" t="s">
        <v>158</v>
      </c>
      <c r="BE1159" s="140">
        <f>IF(N1159="základní",J1159,0)</f>
        <v>0</v>
      </c>
      <c r="BF1159" s="140">
        <f>IF(N1159="snížená",J1159,0)</f>
        <v>0</v>
      </c>
      <c r="BG1159" s="140">
        <f>IF(N1159="zákl. přenesená",J1159,0)</f>
        <v>0</v>
      </c>
      <c r="BH1159" s="140">
        <f>IF(N1159="sníž. přenesená",J1159,0)</f>
        <v>0</v>
      </c>
      <c r="BI1159" s="140">
        <f>IF(N1159="nulová",J1159,0)</f>
        <v>0</v>
      </c>
      <c r="BJ1159" s="17" t="s">
        <v>80</v>
      </c>
      <c r="BK1159" s="140">
        <f>ROUND(I1159*H1159,2)</f>
        <v>0</v>
      </c>
      <c r="BL1159" s="17" t="s">
        <v>165</v>
      </c>
      <c r="BM1159" s="139" t="s">
        <v>1357</v>
      </c>
    </row>
    <row r="1160" spans="2:65" s="12" customFormat="1" ht="22.5">
      <c r="B1160" s="141"/>
      <c r="D1160" s="142" t="s">
        <v>167</v>
      </c>
      <c r="E1160" s="143" t="s">
        <v>1</v>
      </c>
      <c r="F1160" s="144" t="s">
        <v>326</v>
      </c>
      <c r="H1160" s="143" t="s">
        <v>1</v>
      </c>
      <c r="L1160" s="141"/>
      <c r="M1160" s="145"/>
      <c r="T1160" s="146"/>
      <c r="AT1160" s="143" t="s">
        <v>167</v>
      </c>
      <c r="AU1160" s="143" t="s">
        <v>82</v>
      </c>
      <c r="AV1160" s="12" t="s">
        <v>80</v>
      </c>
      <c r="AW1160" s="12" t="s">
        <v>28</v>
      </c>
      <c r="AX1160" s="12" t="s">
        <v>72</v>
      </c>
      <c r="AY1160" s="143" t="s">
        <v>158</v>
      </c>
    </row>
    <row r="1161" spans="2:65" s="12" customFormat="1" ht="22.5">
      <c r="B1161" s="141"/>
      <c r="D1161" s="142" t="s">
        <v>167</v>
      </c>
      <c r="E1161" s="143" t="s">
        <v>1</v>
      </c>
      <c r="F1161" s="144" t="s">
        <v>327</v>
      </c>
      <c r="H1161" s="143" t="s">
        <v>1</v>
      </c>
      <c r="L1161" s="141"/>
      <c r="M1161" s="145"/>
      <c r="T1161" s="146"/>
      <c r="AT1161" s="143" t="s">
        <v>167</v>
      </c>
      <c r="AU1161" s="143" t="s">
        <v>82</v>
      </c>
      <c r="AV1161" s="12" t="s">
        <v>80</v>
      </c>
      <c r="AW1161" s="12" t="s">
        <v>28</v>
      </c>
      <c r="AX1161" s="12" t="s">
        <v>72</v>
      </c>
      <c r="AY1161" s="143" t="s">
        <v>158</v>
      </c>
    </row>
    <row r="1162" spans="2:65" s="13" customFormat="1">
      <c r="B1162" s="147"/>
      <c r="D1162" s="142" t="s">
        <v>167</v>
      </c>
      <c r="E1162" s="148" t="s">
        <v>1</v>
      </c>
      <c r="F1162" s="149" t="s">
        <v>1358</v>
      </c>
      <c r="H1162" s="150">
        <v>12</v>
      </c>
      <c r="L1162" s="147"/>
      <c r="M1162" s="151"/>
      <c r="T1162" s="152"/>
      <c r="AT1162" s="148" t="s">
        <v>167</v>
      </c>
      <c r="AU1162" s="148" t="s">
        <v>82</v>
      </c>
      <c r="AV1162" s="13" t="s">
        <v>82</v>
      </c>
      <c r="AW1162" s="13" t="s">
        <v>28</v>
      </c>
      <c r="AX1162" s="13" t="s">
        <v>80</v>
      </c>
      <c r="AY1162" s="148" t="s">
        <v>158</v>
      </c>
    </row>
    <row r="1163" spans="2:65" s="1" customFormat="1" ht="21.75" customHeight="1">
      <c r="B1163" s="128"/>
      <c r="C1163" s="129" t="s">
        <v>1359</v>
      </c>
      <c r="D1163" s="129" t="s">
        <v>160</v>
      </c>
      <c r="E1163" s="130" t="s">
        <v>1360</v>
      </c>
      <c r="F1163" s="131" t="s">
        <v>1361</v>
      </c>
      <c r="G1163" s="132" t="s">
        <v>310</v>
      </c>
      <c r="H1163" s="133">
        <v>12</v>
      </c>
      <c r="I1163" s="184"/>
      <c r="J1163" s="134">
        <f>ROUND(I1163*H1163,2)</f>
        <v>0</v>
      </c>
      <c r="K1163" s="131" t="s">
        <v>164</v>
      </c>
      <c r="L1163" s="29"/>
      <c r="M1163" s="135" t="s">
        <v>1</v>
      </c>
      <c r="N1163" s="136" t="s">
        <v>37</v>
      </c>
      <c r="O1163" s="137">
        <v>6.0999999999999999E-2</v>
      </c>
      <c r="P1163" s="137">
        <f>O1163*H1163</f>
        <v>0.73199999999999998</v>
      </c>
      <c r="Q1163" s="137">
        <v>3.6999999999999999E-4</v>
      </c>
      <c r="R1163" s="137">
        <f>Q1163*H1163</f>
        <v>4.4399999999999995E-3</v>
      </c>
      <c r="S1163" s="137">
        <v>0</v>
      </c>
      <c r="T1163" s="138">
        <f>S1163*H1163</f>
        <v>0</v>
      </c>
      <c r="AR1163" s="139" t="s">
        <v>165</v>
      </c>
      <c r="AT1163" s="139" t="s">
        <v>160</v>
      </c>
      <c r="AU1163" s="139" t="s">
        <v>82</v>
      </c>
      <c r="AY1163" s="17" t="s">
        <v>158</v>
      </c>
      <c r="BE1163" s="140">
        <f>IF(N1163="základní",J1163,0)</f>
        <v>0</v>
      </c>
      <c r="BF1163" s="140">
        <f>IF(N1163="snížená",J1163,0)</f>
        <v>0</v>
      </c>
      <c r="BG1163" s="140">
        <f>IF(N1163="zákl. přenesená",J1163,0)</f>
        <v>0</v>
      </c>
      <c r="BH1163" s="140">
        <f>IF(N1163="sníž. přenesená",J1163,0)</f>
        <v>0</v>
      </c>
      <c r="BI1163" s="140">
        <f>IF(N1163="nulová",J1163,0)</f>
        <v>0</v>
      </c>
      <c r="BJ1163" s="17" t="s">
        <v>80</v>
      </c>
      <c r="BK1163" s="140">
        <f>ROUND(I1163*H1163,2)</f>
        <v>0</v>
      </c>
      <c r="BL1163" s="17" t="s">
        <v>165</v>
      </c>
      <c r="BM1163" s="139" t="s">
        <v>1362</v>
      </c>
    </row>
    <row r="1164" spans="2:65" s="1" customFormat="1" ht="33" customHeight="1">
      <c r="B1164" s="128"/>
      <c r="C1164" s="129" t="s">
        <v>1363</v>
      </c>
      <c r="D1164" s="129" t="s">
        <v>160</v>
      </c>
      <c r="E1164" s="130" t="s">
        <v>1364</v>
      </c>
      <c r="F1164" s="131" t="s">
        <v>1365</v>
      </c>
      <c r="G1164" s="132" t="s">
        <v>228</v>
      </c>
      <c r="H1164" s="133">
        <v>1</v>
      </c>
      <c r="I1164" s="184"/>
      <c r="J1164" s="134">
        <f>ROUND(I1164*H1164,2)</f>
        <v>0</v>
      </c>
      <c r="K1164" s="131" t="s">
        <v>1</v>
      </c>
      <c r="L1164" s="29"/>
      <c r="M1164" s="135" t="s">
        <v>1</v>
      </c>
      <c r="N1164" s="136" t="s">
        <v>37</v>
      </c>
      <c r="O1164" s="137">
        <v>4.3760000000000003</v>
      </c>
      <c r="P1164" s="137">
        <f>O1164*H1164</f>
        <v>4.3760000000000003</v>
      </c>
      <c r="Q1164" s="137">
        <v>2</v>
      </c>
      <c r="R1164" s="137">
        <f>Q1164*H1164</f>
        <v>2</v>
      </c>
      <c r="S1164" s="137">
        <v>0</v>
      </c>
      <c r="T1164" s="138">
        <f>S1164*H1164</f>
        <v>0</v>
      </c>
      <c r="AR1164" s="139" t="s">
        <v>165</v>
      </c>
      <c r="AT1164" s="139" t="s">
        <v>160</v>
      </c>
      <c r="AU1164" s="139" t="s">
        <v>82</v>
      </c>
      <c r="AY1164" s="17" t="s">
        <v>158</v>
      </c>
      <c r="BE1164" s="140">
        <f>IF(N1164="základní",J1164,0)</f>
        <v>0</v>
      </c>
      <c r="BF1164" s="140">
        <f>IF(N1164="snížená",J1164,0)</f>
        <v>0</v>
      </c>
      <c r="BG1164" s="140">
        <f>IF(N1164="zákl. přenesená",J1164,0)</f>
        <v>0</v>
      </c>
      <c r="BH1164" s="140">
        <f>IF(N1164="sníž. přenesená",J1164,0)</f>
        <v>0</v>
      </c>
      <c r="BI1164" s="140">
        <f>IF(N1164="nulová",J1164,0)</f>
        <v>0</v>
      </c>
      <c r="BJ1164" s="17" t="s">
        <v>80</v>
      </c>
      <c r="BK1164" s="140">
        <f>ROUND(I1164*H1164,2)</f>
        <v>0</v>
      </c>
      <c r="BL1164" s="17" t="s">
        <v>165</v>
      </c>
      <c r="BM1164" s="139" t="s">
        <v>1366</v>
      </c>
    </row>
    <row r="1165" spans="2:65" s="13" customFormat="1">
      <c r="B1165" s="147"/>
      <c r="D1165" s="142" t="s">
        <v>167</v>
      </c>
      <c r="E1165" s="148" t="s">
        <v>1</v>
      </c>
      <c r="F1165" s="149" t="s">
        <v>1367</v>
      </c>
      <c r="H1165" s="150">
        <v>1</v>
      </c>
      <c r="L1165" s="147"/>
      <c r="M1165" s="151"/>
      <c r="T1165" s="152"/>
      <c r="AT1165" s="148" t="s">
        <v>167</v>
      </c>
      <c r="AU1165" s="148" t="s">
        <v>82</v>
      </c>
      <c r="AV1165" s="13" t="s">
        <v>82</v>
      </c>
      <c r="AW1165" s="13" t="s">
        <v>28</v>
      </c>
      <c r="AX1165" s="13" t="s">
        <v>80</v>
      </c>
      <c r="AY1165" s="148" t="s">
        <v>158</v>
      </c>
    </row>
    <row r="1166" spans="2:65" s="1" customFormat="1" ht="16.5" customHeight="1">
      <c r="B1166" s="128"/>
      <c r="C1166" s="129" t="s">
        <v>1368</v>
      </c>
      <c r="D1166" s="129" t="s">
        <v>160</v>
      </c>
      <c r="E1166" s="130" t="s">
        <v>1369</v>
      </c>
      <c r="F1166" s="131" t="s">
        <v>1370</v>
      </c>
      <c r="G1166" s="132" t="s">
        <v>163</v>
      </c>
      <c r="H1166" s="133">
        <v>2.04</v>
      </c>
      <c r="I1166" s="184"/>
      <c r="J1166" s="134">
        <f>ROUND(I1166*H1166,2)</f>
        <v>0</v>
      </c>
      <c r="K1166" s="131" t="s">
        <v>164</v>
      </c>
      <c r="L1166" s="29"/>
      <c r="M1166" s="135" t="s">
        <v>1</v>
      </c>
      <c r="N1166" s="136" t="s">
        <v>37</v>
      </c>
      <c r="O1166" s="137">
        <v>6.4359999999999999</v>
      </c>
      <c r="P1166" s="137">
        <f>O1166*H1166</f>
        <v>13.129440000000001</v>
      </c>
      <c r="Q1166" s="137">
        <v>0</v>
      </c>
      <c r="R1166" s="137">
        <f>Q1166*H1166</f>
        <v>0</v>
      </c>
      <c r="S1166" s="137">
        <v>2</v>
      </c>
      <c r="T1166" s="138">
        <f>S1166*H1166</f>
        <v>4.08</v>
      </c>
      <c r="AR1166" s="139" t="s">
        <v>165</v>
      </c>
      <c r="AT1166" s="139" t="s">
        <v>160</v>
      </c>
      <c r="AU1166" s="139" t="s">
        <v>82</v>
      </c>
      <c r="AY1166" s="17" t="s">
        <v>158</v>
      </c>
      <c r="BE1166" s="140">
        <f>IF(N1166="základní",J1166,0)</f>
        <v>0</v>
      </c>
      <c r="BF1166" s="140">
        <f>IF(N1166="snížená",J1166,0)</f>
        <v>0</v>
      </c>
      <c r="BG1166" s="140">
        <f>IF(N1166="zákl. přenesená",J1166,0)</f>
        <v>0</v>
      </c>
      <c r="BH1166" s="140">
        <f>IF(N1166="sníž. přenesená",J1166,0)</f>
        <v>0</v>
      </c>
      <c r="BI1166" s="140">
        <f>IF(N1166="nulová",J1166,0)</f>
        <v>0</v>
      </c>
      <c r="BJ1166" s="17" t="s">
        <v>80</v>
      </c>
      <c r="BK1166" s="140">
        <f>ROUND(I1166*H1166,2)</f>
        <v>0</v>
      </c>
      <c r="BL1166" s="17" t="s">
        <v>165</v>
      </c>
      <c r="BM1166" s="139" t="s">
        <v>1371</v>
      </c>
    </row>
    <row r="1167" spans="2:65" s="12" customFormat="1">
      <c r="B1167" s="141"/>
      <c r="D1167" s="142" t="s">
        <v>167</v>
      </c>
      <c r="E1167" s="143" t="s">
        <v>1</v>
      </c>
      <c r="F1167" s="144" t="s">
        <v>1372</v>
      </c>
      <c r="H1167" s="143" t="s">
        <v>1</v>
      </c>
      <c r="L1167" s="141"/>
      <c r="M1167" s="145"/>
      <c r="T1167" s="146"/>
      <c r="AT1167" s="143" t="s">
        <v>167</v>
      </c>
      <c r="AU1167" s="143" t="s">
        <v>82</v>
      </c>
      <c r="AV1167" s="12" t="s">
        <v>80</v>
      </c>
      <c r="AW1167" s="12" t="s">
        <v>28</v>
      </c>
      <c r="AX1167" s="12" t="s">
        <v>72</v>
      </c>
      <c r="AY1167" s="143" t="s">
        <v>158</v>
      </c>
    </row>
    <row r="1168" spans="2:65" s="13" customFormat="1">
      <c r="B1168" s="147"/>
      <c r="D1168" s="142" t="s">
        <v>167</v>
      </c>
      <c r="E1168" s="148" t="s">
        <v>1</v>
      </c>
      <c r="F1168" s="149" t="s">
        <v>1373</v>
      </c>
      <c r="H1168" s="150">
        <v>0.54</v>
      </c>
      <c r="L1168" s="147"/>
      <c r="M1168" s="151"/>
      <c r="T1168" s="152"/>
      <c r="AT1168" s="148" t="s">
        <v>167</v>
      </c>
      <c r="AU1168" s="148" t="s">
        <v>82</v>
      </c>
      <c r="AV1168" s="13" t="s">
        <v>82</v>
      </c>
      <c r="AW1168" s="13" t="s">
        <v>28</v>
      </c>
      <c r="AX1168" s="13" t="s">
        <v>72</v>
      </c>
      <c r="AY1168" s="148" t="s">
        <v>158</v>
      </c>
    </row>
    <row r="1169" spans="2:65" s="12" customFormat="1" ht="22.5">
      <c r="B1169" s="141"/>
      <c r="D1169" s="142" t="s">
        <v>167</v>
      </c>
      <c r="E1169" s="143" t="s">
        <v>1</v>
      </c>
      <c r="F1169" s="144" t="s">
        <v>1374</v>
      </c>
      <c r="H1169" s="143" t="s">
        <v>1</v>
      </c>
      <c r="L1169" s="141"/>
      <c r="M1169" s="145"/>
      <c r="T1169" s="146"/>
      <c r="AT1169" s="143" t="s">
        <v>167</v>
      </c>
      <c r="AU1169" s="143" t="s">
        <v>82</v>
      </c>
      <c r="AV1169" s="12" t="s">
        <v>80</v>
      </c>
      <c r="AW1169" s="12" t="s">
        <v>28</v>
      </c>
      <c r="AX1169" s="12" t="s">
        <v>72</v>
      </c>
      <c r="AY1169" s="143" t="s">
        <v>158</v>
      </c>
    </row>
    <row r="1170" spans="2:65" s="13" customFormat="1">
      <c r="B1170" s="147"/>
      <c r="D1170" s="142" t="s">
        <v>167</v>
      </c>
      <c r="E1170" s="148" t="s">
        <v>1</v>
      </c>
      <c r="F1170" s="149" t="s">
        <v>1375</v>
      </c>
      <c r="H1170" s="150">
        <v>1.5</v>
      </c>
      <c r="L1170" s="147"/>
      <c r="M1170" s="151"/>
      <c r="T1170" s="152"/>
      <c r="AT1170" s="148" t="s">
        <v>167</v>
      </c>
      <c r="AU1170" s="148" t="s">
        <v>82</v>
      </c>
      <c r="AV1170" s="13" t="s">
        <v>82</v>
      </c>
      <c r="AW1170" s="13" t="s">
        <v>28</v>
      </c>
      <c r="AX1170" s="13" t="s">
        <v>72</v>
      </c>
      <c r="AY1170" s="148" t="s">
        <v>158</v>
      </c>
    </row>
    <row r="1171" spans="2:65" s="14" customFormat="1">
      <c r="B1171" s="153"/>
      <c r="D1171" s="142" t="s">
        <v>167</v>
      </c>
      <c r="E1171" s="154" t="s">
        <v>1</v>
      </c>
      <c r="F1171" s="155" t="s">
        <v>200</v>
      </c>
      <c r="H1171" s="156">
        <v>2.04</v>
      </c>
      <c r="L1171" s="153"/>
      <c r="M1171" s="157"/>
      <c r="T1171" s="158"/>
      <c r="AT1171" s="154" t="s">
        <v>167</v>
      </c>
      <c r="AU1171" s="154" t="s">
        <v>82</v>
      </c>
      <c r="AV1171" s="14" t="s">
        <v>165</v>
      </c>
      <c r="AW1171" s="14" t="s">
        <v>28</v>
      </c>
      <c r="AX1171" s="14" t="s">
        <v>80</v>
      </c>
      <c r="AY1171" s="154" t="s">
        <v>158</v>
      </c>
    </row>
    <row r="1172" spans="2:65" s="1" customFormat="1" ht="21.75" customHeight="1">
      <c r="B1172" s="128"/>
      <c r="C1172" s="129" t="s">
        <v>1376</v>
      </c>
      <c r="D1172" s="129" t="s">
        <v>160</v>
      </c>
      <c r="E1172" s="130" t="s">
        <v>1377</v>
      </c>
      <c r="F1172" s="131" t="s">
        <v>1378</v>
      </c>
      <c r="G1172" s="132" t="s">
        <v>212</v>
      </c>
      <c r="H1172" s="133">
        <v>67.051000000000002</v>
      </c>
      <c r="I1172" s="184"/>
      <c r="J1172" s="134">
        <f>ROUND(I1172*H1172,2)</f>
        <v>0</v>
      </c>
      <c r="K1172" s="131" t="s">
        <v>164</v>
      </c>
      <c r="L1172" s="29"/>
      <c r="M1172" s="135" t="s">
        <v>1</v>
      </c>
      <c r="N1172" s="136" t="s">
        <v>37</v>
      </c>
      <c r="O1172" s="137">
        <v>0.245</v>
      </c>
      <c r="P1172" s="137">
        <f>O1172*H1172</f>
        <v>16.427495</v>
      </c>
      <c r="Q1172" s="137">
        <v>0</v>
      </c>
      <c r="R1172" s="137">
        <f>Q1172*H1172</f>
        <v>0</v>
      </c>
      <c r="S1172" s="137">
        <v>0.13100000000000001</v>
      </c>
      <c r="T1172" s="138">
        <f>S1172*H1172</f>
        <v>8.7836810000000014</v>
      </c>
      <c r="AR1172" s="139" t="s">
        <v>165</v>
      </c>
      <c r="AT1172" s="139" t="s">
        <v>160</v>
      </c>
      <c r="AU1172" s="139" t="s">
        <v>82</v>
      </c>
      <c r="AY1172" s="17" t="s">
        <v>158</v>
      </c>
      <c r="BE1172" s="140">
        <f>IF(N1172="základní",J1172,0)</f>
        <v>0</v>
      </c>
      <c r="BF1172" s="140">
        <f>IF(N1172="snížená",J1172,0)</f>
        <v>0</v>
      </c>
      <c r="BG1172" s="140">
        <f>IF(N1172="zákl. přenesená",J1172,0)</f>
        <v>0</v>
      </c>
      <c r="BH1172" s="140">
        <f>IF(N1172="sníž. přenesená",J1172,0)</f>
        <v>0</v>
      </c>
      <c r="BI1172" s="140">
        <f>IF(N1172="nulová",J1172,0)</f>
        <v>0</v>
      </c>
      <c r="BJ1172" s="17" t="s">
        <v>80</v>
      </c>
      <c r="BK1172" s="140">
        <f>ROUND(I1172*H1172,2)</f>
        <v>0</v>
      </c>
      <c r="BL1172" s="17" t="s">
        <v>165</v>
      </c>
      <c r="BM1172" s="139" t="s">
        <v>1379</v>
      </c>
    </row>
    <row r="1173" spans="2:65" s="12" customFormat="1">
      <c r="B1173" s="141"/>
      <c r="D1173" s="142" t="s">
        <v>167</v>
      </c>
      <c r="E1173" s="143" t="s">
        <v>1</v>
      </c>
      <c r="F1173" s="144" t="s">
        <v>289</v>
      </c>
      <c r="H1173" s="143" t="s">
        <v>1</v>
      </c>
      <c r="L1173" s="141"/>
      <c r="M1173" s="145"/>
      <c r="T1173" s="146"/>
      <c r="AT1173" s="143" t="s">
        <v>167</v>
      </c>
      <c r="AU1173" s="143" t="s">
        <v>82</v>
      </c>
      <c r="AV1173" s="12" t="s">
        <v>80</v>
      </c>
      <c r="AW1173" s="12" t="s">
        <v>28</v>
      </c>
      <c r="AX1173" s="12" t="s">
        <v>72</v>
      </c>
      <c r="AY1173" s="143" t="s">
        <v>158</v>
      </c>
    </row>
    <row r="1174" spans="2:65" s="13" customFormat="1">
      <c r="B1174" s="147"/>
      <c r="D1174" s="142" t="s">
        <v>167</v>
      </c>
      <c r="E1174" s="148" t="s">
        <v>1</v>
      </c>
      <c r="F1174" s="149" t="s">
        <v>1380</v>
      </c>
      <c r="H1174" s="150">
        <v>2.1</v>
      </c>
      <c r="L1174" s="147"/>
      <c r="M1174" s="151"/>
      <c r="T1174" s="152"/>
      <c r="AT1174" s="148" t="s">
        <v>167</v>
      </c>
      <c r="AU1174" s="148" t="s">
        <v>82</v>
      </c>
      <c r="AV1174" s="13" t="s">
        <v>82</v>
      </c>
      <c r="AW1174" s="13" t="s">
        <v>28</v>
      </c>
      <c r="AX1174" s="13" t="s">
        <v>72</v>
      </c>
      <c r="AY1174" s="148" t="s">
        <v>158</v>
      </c>
    </row>
    <row r="1175" spans="2:65" s="13" customFormat="1">
      <c r="B1175" s="147"/>
      <c r="D1175" s="142" t="s">
        <v>167</v>
      </c>
      <c r="E1175" s="148" t="s">
        <v>1</v>
      </c>
      <c r="F1175" s="149" t="s">
        <v>1381</v>
      </c>
      <c r="H1175" s="150">
        <v>19.832999999999998</v>
      </c>
      <c r="L1175" s="147"/>
      <c r="M1175" s="151"/>
      <c r="T1175" s="152"/>
      <c r="AT1175" s="148" t="s">
        <v>167</v>
      </c>
      <c r="AU1175" s="148" t="s">
        <v>82</v>
      </c>
      <c r="AV1175" s="13" t="s">
        <v>82</v>
      </c>
      <c r="AW1175" s="13" t="s">
        <v>28</v>
      </c>
      <c r="AX1175" s="13" t="s">
        <v>72</v>
      </c>
      <c r="AY1175" s="148" t="s">
        <v>158</v>
      </c>
    </row>
    <row r="1176" spans="2:65" s="13" customFormat="1">
      <c r="B1176" s="147"/>
      <c r="D1176" s="142" t="s">
        <v>167</v>
      </c>
      <c r="E1176" s="148" t="s">
        <v>1</v>
      </c>
      <c r="F1176" s="149" t="s">
        <v>1382</v>
      </c>
      <c r="H1176" s="150">
        <v>4.4269999999999996</v>
      </c>
      <c r="L1176" s="147"/>
      <c r="M1176" s="151"/>
      <c r="T1176" s="152"/>
      <c r="AT1176" s="148" t="s">
        <v>167</v>
      </c>
      <c r="AU1176" s="148" t="s">
        <v>82</v>
      </c>
      <c r="AV1176" s="13" t="s">
        <v>82</v>
      </c>
      <c r="AW1176" s="13" t="s">
        <v>28</v>
      </c>
      <c r="AX1176" s="13" t="s">
        <v>72</v>
      </c>
      <c r="AY1176" s="148" t="s">
        <v>158</v>
      </c>
    </row>
    <row r="1177" spans="2:65" s="15" customFormat="1">
      <c r="B1177" s="168"/>
      <c r="D1177" s="142" t="s">
        <v>167</v>
      </c>
      <c r="E1177" s="169" t="s">
        <v>1</v>
      </c>
      <c r="F1177" s="170" t="s">
        <v>331</v>
      </c>
      <c r="H1177" s="171">
        <v>26.36</v>
      </c>
      <c r="L1177" s="168"/>
      <c r="M1177" s="172"/>
      <c r="T1177" s="173"/>
      <c r="AT1177" s="169" t="s">
        <v>167</v>
      </c>
      <c r="AU1177" s="169" t="s">
        <v>82</v>
      </c>
      <c r="AV1177" s="15" t="s">
        <v>178</v>
      </c>
      <c r="AW1177" s="15" t="s">
        <v>28</v>
      </c>
      <c r="AX1177" s="15" t="s">
        <v>72</v>
      </c>
      <c r="AY1177" s="169" t="s">
        <v>158</v>
      </c>
    </row>
    <row r="1178" spans="2:65" s="12" customFormat="1">
      <c r="B1178" s="141"/>
      <c r="D1178" s="142" t="s">
        <v>167</v>
      </c>
      <c r="E1178" s="143" t="s">
        <v>1</v>
      </c>
      <c r="F1178" s="144" t="s">
        <v>385</v>
      </c>
      <c r="H1178" s="143" t="s">
        <v>1</v>
      </c>
      <c r="L1178" s="141"/>
      <c r="M1178" s="145"/>
      <c r="T1178" s="146"/>
      <c r="AT1178" s="143" t="s">
        <v>167</v>
      </c>
      <c r="AU1178" s="143" t="s">
        <v>82</v>
      </c>
      <c r="AV1178" s="12" t="s">
        <v>80</v>
      </c>
      <c r="AW1178" s="12" t="s">
        <v>28</v>
      </c>
      <c r="AX1178" s="12" t="s">
        <v>72</v>
      </c>
      <c r="AY1178" s="143" t="s">
        <v>158</v>
      </c>
    </row>
    <row r="1179" spans="2:65" s="13" customFormat="1">
      <c r="B1179" s="147"/>
      <c r="D1179" s="142" t="s">
        <v>167</v>
      </c>
      <c r="E1179" s="148" t="s">
        <v>1</v>
      </c>
      <c r="F1179" s="149" t="s">
        <v>1383</v>
      </c>
      <c r="H1179" s="150">
        <v>4.3150000000000004</v>
      </c>
      <c r="L1179" s="147"/>
      <c r="M1179" s="151"/>
      <c r="T1179" s="152"/>
      <c r="AT1179" s="148" t="s">
        <v>167</v>
      </c>
      <c r="AU1179" s="148" t="s">
        <v>82</v>
      </c>
      <c r="AV1179" s="13" t="s">
        <v>82</v>
      </c>
      <c r="AW1179" s="13" t="s">
        <v>28</v>
      </c>
      <c r="AX1179" s="13" t="s">
        <v>72</v>
      </c>
      <c r="AY1179" s="148" t="s">
        <v>158</v>
      </c>
    </row>
    <row r="1180" spans="2:65" s="13" customFormat="1">
      <c r="B1180" s="147"/>
      <c r="D1180" s="142" t="s">
        <v>167</v>
      </c>
      <c r="E1180" s="148" t="s">
        <v>1</v>
      </c>
      <c r="F1180" s="149" t="s">
        <v>1384</v>
      </c>
      <c r="H1180" s="150">
        <v>17.387</v>
      </c>
      <c r="L1180" s="147"/>
      <c r="M1180" s="151"/>
      <c r="T1180" s="152"/>
      <c r="AT1180" s="148" t="s">
        <v>167</v>
      </c>
      <c r="AU1180" s="148" t="s">
        <v>82</v>
      </c>
      <c r="AV1180" s="13" t="s">
        <v>82</v>
      </c>
      <c r="AW1180" s="13" t="s">
        <v>28</v>
      </c>
      <c r="AX1180" s="13" t="s">
        <v>72</v>
      </c>
      <c r="AY1180" s="148" t="s">
        <v>158</v>
      </c>
    </row>
    <row r="1181" spans="2:65" s="13" customFormat="1">
      <c r="B1181" s="147"/>
      <c r="D1181" s="142" t="s">
        <v>167</v>
      </c>
      <c r="E1181" s="148" t="s">
        <v>1</v>
      </c>
      <c r="F1181" s="149" t="s">
        <v>1385</v>
      </c>
      <c r="H1181" s="150">
        <v>3.7650000000000001</v>
      </c>
      <c r="L1181" s="147"/>
      <c r="M1181" s="151"/>
      <c r="T1181" s="152"/>
      <c r="AT1181" s="148" t="s">
        <v>167</v>
      </c>
      <c r="AU1181" s="148" t="s">
        <v>82</v>
      </c>
      <c r="AV1181" s="13" t="s">
        <v>82</v>
      </c>
      <c r="AW1181" s="13" t="s">
        <v>28</v>
      </c>
      <c r="AX1181" s="13" t="s">
        <v>72</v>
      </c>
      <c r="AY1181" s="148" t="s">
        <v>158</v>
      </c>
    </row>
    <row r="1182" spans="2:65" s="13" customFormat="1">
      <c r="B1182" s="147"/>
      <c r="D1182" s="142" t="s">
        <v>167</v>
      </c>
      <c r="E1182" s="148" t="s">
        <v>1</v>
      </c>
      <c r="F1182" s="149" t="s">
        <v>1386</v>
      </c>
      <c r="H1182" s="150">
        <v>15.224</v>
      </c>
      <c r="L1182" s="147"/>
      <c r="M1182" s="151"/>
      <c r="T1182" s="152"/>
      <c r="AT1182" s="148" t="s">
        <v>167</v>
      </c>
      <c r="AU1182" s="148" t="s">
        <v>82</v>
      </c>
      <c r="AV1182" s="13" t="s">
        <v>82</v>
      </c>
      <c r="AW1182" s="13" t="s">
        <v>28</v>
      </c>
      <c r="AX1182" s="13" t="s">
        <v>72</v>
      </c>
      <c r="AY1182" s="148" t="s">
        <v>158</v>
      </c>
    </row>
    <row r="1183" spans="2:65" s="15" customFormat="1">
      <c r="B1183" s="168"/>
      <c r="D1183" s="142" t="s">
        <v>167</v>
      </c>
      <c r="E1183" s="169" t="s">
        <v>1</v>
      </c>
      <c r="F1183" s="170" t="s">
        <v>331</v>
      </c>
      <c r="H1183" s="171">
        <v>40.691000000000003</v>
      </c>
      <c r="L1183" s="168"/>
      <c r="M1183" s="172"/>
      <c r="T1183" s="173"/>
      <c r="AT1183" s="169" t="s">
        <v>167</v>
      </c>
      <c r="AU1183" s="169" t="s">
        <v>82</v>
      </c>
      <c r="AV1183" s="15" t="s">
        <v>178</v>
      </c>
      <c r="AW1183" s="15" t="s">
        <v>28</v>
      </c>
      <c r="AX1183" s="15" t="s">
        <v>72</v>
      </c>
      <c r="AY1183" s="169" t="s">
        <v>158</v>
      </c>
    </row>
    <row r="1184" spans="2:65" s="14" customFormat="1">
      <c r="B1184" s="153"/>
      <c r="D1184" s="142" t="s">
        <v>167</v>
      </c>
      <c r="E1184" s="154" t="s">
        <v>1</v>
      </c>
      <c r="F1184" s="155" t="s">
        <v>200</v>
      </c>
      <c r="H1184" s="156">
        <v>67.051000000000002</v>
      </c>
      <c r="L1184" s="153"/>
      <c r="M1184" s="157"/>
      <c r="T1184" s="158"/>
      <c r="AT1184" s="154" t="s">
        <v>167</v>
      </c>
      <c r="AU1184" s="154" t="s">
        <v>82</v>
      </c>
      <c r="AV1184" s="14" t="s">
        <v>165</v>
      </c>
      <c r="AW1184" s="14" t="s">
        <v>28</v>
      </c>
      <c r="AX1184" s="14" t="s">
        <v>80</v>
      </c>
      <c r="AY1184" s="154" t="s">
        <v>158</v>
      </c>
    </row>
    <row r="1185" spans="2:65" s="1" customFormat="1" ht="21.75" customHeight="1">
      <c r="B1185" s="128"/>
      <c r="C1185" s="129" t="s">
        <v>1387</v>
      </c>
      <c r="D1185" s="129" t="s">
        <v>160</v>
      </c>
      <c r="E1185" s="130" t="s">
        <v>1388</v>
      </c>
      <c r="F1185" s="131" t="s">
        <v>1389</v>
      </c>
      <c r="G1185" s="132" t="s">
        <v>212</v>
      </c>
      <c r="H1185" s="133">
        <v>96.731999999999999</v>
      </c>
      <c r="I1185" s="184"/>
      <c r="J1185" s="134">
        <f>ROUND(I1185*H1185,2)</f>
        <v>0</v>
      </c>
      <c r="K1185" s="131" t="s">
        <v>164</v>
      </c>
      <c r="L1185" s="29"/>
      <c r="M1185" s="135" t="s">
        <v>1</v>
      </c>
      <c r="N1185" s="136" t="s">
        <v>37</v>
      </c>
      <c r="O1185" s="137">
        <v>0.28399999999999997</v>
      </c>
      <c r="P1185" s="137">
        <f>O1185*H1185</f>
        <v>27.471887999999996</v>
      </c>
      <c r="Q1185" s="137">
        <v>0</v>
      </c>
      <c r="R1185" s="137">
        <f>Q1185*H1185</f>
        <v>0</v>
      </c>
      <c r="S1185" s="137">
        <v>0.26100000000000001</v>
      </c>
      <c r="T1185" s="138">
        <f>S1185*H1185</f>
        <v>25.247052</v>
      </c>
      <c r="AR1185" s="139" t="s">
        <v>165</v>
      </c>
      <c r="AT1185" s="139" t="s">
        <v>160</v>
      </c>
      <c r="AU1185" s="139" t="s">
        <v>82</v>
      </c>
      <c r="AY1185" s="17" t="s">
        <v>158</v>
      </c>
      <c r="BE1185" s="140">
        <f>IF(N1185="základní",J1185,0)</f>
        <v>0</v>
      </c>
      <c r="BF1185" s="140">
        <f>IF(N1185="snížená",J1185,0)</f>
        <v>0</v>
      </c>
      <c r="BG1185" s="140">
        <f>IF(N1185="zákl. přenesená",J1185,0)</f>
        <v>0</v>
      </c>
      <c r="BH1185" s="140">
        <f>IF(N1185="sníž. přenesená",J1185,0)</f>
        <v>0</v>
      </c>
      <c r="BI1185" s="140">
        <f>IF(N1185="nulová",J1185,0)</f>
        <v>0</v>
      </c>
      <c r="BJ1185" s="17" t="s">
        <v>80</v>
      </c>
      <c r="BK1185" s="140">
        <f>ROUND(I1185*H1185,2)</f>
        <v>0</v>
      </c>
      <c r="BL1185" s="17" t="s">
        <v>165</v>
      </c>
      <c r="BM1185" s="139" t="s">
        <v>1390</v>
      </c>
    </row>
    <row r="1186" spans="2:65" s="12" customFormat="1">
      <c r="B1186" s="141"/>
      <c r="D1186" s="142" t="s">
        <v>167</v>
      </c>
      <c r="E1186" s="143" t="s">
        <v>1</v>
      </c>
      <c r="F1186" s="144" t="s">
        <v>289</v>
      </c>
      <c r="H1186" s="143" t="s">
        <v>1</v>
      </c>
      <c r="L1186" s="141"/>
      <c r="M1186" s="145"/>
      <c r="T1186" s="146"/>
      <c r="AT1186" s="143" t="s">
        <v>167</v>
      </c>
      <c r="AU1186" s="143" t="s">
        <v>82</v>
      </c>
      <c r="AV1186" s="12" t="s">
        <v>80</v>
      </c>
      <c r="AW1186" s="12" t="s">
        <v>28</v>
      </c>
      <c r="AX1186" s="12" t="s">
        <v>72</v>
      </c>
      <c r="AY1186" s="143" t="s">
        <v>158</v>
      </c>
    </row>
    <row r="1187" spans="2:65" s="13" customFormat="1">
      <c r="B1187" s="147"/>
      <c r="D1187" s="142" t="s">
        <v>167</v>
      </c>
      <c r="E1187" s="148" t="s">
        <v>1</v>
      </c>
      <c r="F1187" s="149" t="s">
        <v>1391</v>
      </c>
      <c r="H1187" s="150">
        <v>17.556000000000001</v>
      </c>
      <c r="L1187" s="147"/>
      <c r="M1187" s="151"/>
      <c r="T1187" s="152"/>
      <c r="AT1187" s="148" t="s">
        <v>167</v>
      </c>
      <c r="AU1187" s="148" t="s">
        <v>82</v>
      </c>
      <c r="AV1187" s="13" t="s">
        <v>82</v>
      </c>
      <c r="AW1187" s="13" t="s">
        <v>28</v>
      </c>
      <c r="AX1187" s="13" t="s">
        <v>72</v>
      </c>
      <c r="AY1187" s="148" t="s">
        <v>158</v>
      </c>
    </row>
    <row r="1188" spans="2:65" s="13" customFormat="1">
      <c r="B1188" s="147"/>
      <c r="D1188" s="142" t="s">
        <v>167</v>
      </c>
      <c r="E1188" s="148" t="s">
        <v>1</v>
      </c>
      <c r="F1188" s="149" t="s">
        <v>1392</v>
      </c>
      <c r="H1188" s="150">
        <v>34.463000000000001</v>
      </c>
      <c r="L1188" s="147"/>
      <c r="M1188" s="151"/>
      <c r="T1188" s="152"/>
      <c r="AT1188" s="148" t="s">
        <v>167</v>
      </c>
      <c r="AU1188" s="148" t="s">
        <v>82</v>
      </c>
      <c r="AV1188" s="13" t="s">
        <v>82</v>
      </c>
      <c r="AW1188" s="13" t="s">
        <v>28</v>
      </c>
      <c r="AX1188" s="13" t="s">
        <v>72</v>
      </c>
      <c r="AY1188" s="148" t="s">
        <v>158</v>
      </c>
    </row>
    <row r="1189" spans="2:65" s="13" customFormat="1">
      <c r="B1189" s="147"/>
      <c r="D1189" s="142" t="s">
        <v>167</v>
      </c>
      <c r="E1189" s="148" t="s">
        <v>1</v>
      </c>
      <c r="F1189" s="149" t="s">
        <v>1393</v>
      </c>
      <c r="H1189" s="150">
        <v>10.284000000000001</v>
      </c>
      <c r="L1189" s="147"/>
      <c r="M1189" s="151"/>
      <c r="T1189" s="152"/>
      <c r="AT1189" s="148" t="s">
        <v>167</v>
      </c>
      <c r="AU1189" s="148" t="s">
        <v>82</v>
      </c>
      <c r="AV1189" s="13" t="s">
        <v>82</v>
      </c>
      <c r="AW1189" s="13" t="s">
        <v>28</v>
      </c>
      <c r="AX1189" s="13" t="s">
        <v>72</v>
      </c>
      <c r="AY1189" s="148" t="s">
        <v>158</v>
      </c>
    </row>
    <row r="1190" spans="2:65" s="13" customFormat="1">
      <c r="B1190" s="147"/>
      <c r="D1190" s="142" t="s">
        <v>167</v>
      </c>
      <c r="E1190" s="148" t="s">
        <v>1</v>
      </c>
      <c r="F1190" s="149" t="s">
        <v>1394</v>
      </c>
      <c r="H1190" s="150">
        <v>4.22</v>
      </c>
      <c r="L1190" s="147"/>
      <c r="M1190" s="151"/>
      <c r="T1190" s="152"/>
      <c r="AT1190" s="148" t="s">
        <v>167</v>
      </c>
      <c r="AU1190" s="148" t="s">
        <v>82</v>
      </c>
      <c r="AV1190" s="13" t="s">
        <v>82</v>
      </c>
      <c r="AW1190" s="13" t="s">
        <v>28</v>
      </c>
      <c r="AX1190" s="13" t="s">
        <v>72</v>
      </c>
      <c r="AY1190" s="148" t="s">
        <v>158</v>
      </c>
    </row>
    <row r="1191" spans="2:65" s="15" customFormat="1">
      <c r="B1191" s="168"/>
      <c r="D1191" s="142" t="s">
        <v>167</v>
      </c>
      <c r="E1191" s="169" t="s">
        <v>1</v>
      </c>
      <c r="F1191" s="170" t="s">
        <v>331</v>
      </c>
      <c r="H1191" s="171">
        <v>66.522999999999996</v>
      </c>
      <c r="L1191" s="168"/>
      <c r="M1191" s="172"/>
      <c r="T1191" s="173"/>
      <c r="AT1191" s="169" t="s">
        <v>167</v>
      </c>
      <c r="AU1191" s="169" t="s">
        <v>82</v>
      </c>
      <c r="AV1191" s="15" t="s">
        <v>178</v>
      </c>
      <c r="AW1191" s="15" t="s">
        <v>28</v>
      </c>
      <c r="AX1191" s="15" t="s">
        <v>72</v>
      </c>
      <c r="AY1191" s="169" t="s">
        <v>158</v>
      </c>
    </row>
    <row r="1192" spans="2:65" s="12" customFormat="1">
      <c r="B1192" s="141"/>
      <c r="D1192" s="142" t="s">
        <v>167</v>
      </c>
      <c r="E1192" s="143" t="s">
        <v>1</v>
      </c>
      <c r="F1192" s="144" t="s">
        <v>385</v>
      </c>
      <c r="H1192" s="143" t="s">
        <v>1</v>
      </c>
      <c r="L1192" s="141"/>
      <c r="M1192" s="145"/>
      <c r="T1192" s="146"/>
      <c r="AT1192" s="143" t="s">
        <v>167</v>
      </c>
      <c r="AU1192" s="143" t="s">
        <v>82</v>
      </c>
      <c r="AV1192" s="12" t="s">
        <v>80</v>
      </c>
      <c r="AW1192" s="12" t="s">
        <v>28</v>
      </c>
      <c r="AX1192" s="12" t="s">
        <v>72</v>
      </c>
      <c r="AY1192" s="143" t="s">
        <v>158</v>
      </c>
    </row>
    <row r="1193" spans="2:65" s="13" customFormat="1">
      <c r="B1193" s="147"/>
      <c r="D1193" s="142" t="s">
        <v>167</v>
      </c>
      <c r="E1193" s="148" t="s">
        <v>1</v>
      </c>
      <c r="F1193" s="149" t="s">
        <v>1395</v>
      </c>
      <c r="H1193" s="150">
        <v>10.733000000000001</v>
      </c>
      <c r="L1193" s="147"/>
      <c r="M1193" s="151"/>
      <c r="T1193" s="152"/>
      <c r="AT1193" s="148" t="s">
        <v>167</v>
      </c>
      <c r="AU1193" s="148" t="s">
        <v>82</v>
      </c>
      <c r="AV1193" s="13" t="s">
        <v>82</v>
      </c>
      <c r="AW1193" s="13" t="s">
        <v>28</v>
      </c>
      <c r="AX1193" s="13" t="s">
        <v>72</v>
      </c>
      <c r="AY1193" s="148" t="s">
        <v>158</v>
      </c>
    </row>
    <row r="1194" spans="2:65" s="13" customFormat="1">
      <c r="B1194" s="147"/>
      <c r="D1194" s="142" t="s">
        <v>167</v>
      </c>
      <c r="E1194" s="148" t="s">
        <v>1</v>
      </c>
      <c r="F1194" s="149" t="s">
        <v>1396</v>
      </c>
      <c r="H1194" s="150">
        <v>13.157999999999999</v>
      </c>
      <c r="L1194" s="147"/>
      <c r="M1194" s="151"/>
      <c r="T1194" s="152"/>
      <c r="AT1194" s="148" t="s">
        <v>167</v>
      </c>
      <c r="AU1194" s="148" t="s">
        <v>82</v>
      </c>
      <c r="AV1194" s="13" t="s">
        <v>82</v>
      </c>
      <c r="AW1194" s="13" t="s">
        <v>28</v>
      </c>
      <c r="AX1194" s="13" t="s">
        <v>72</v>
      </c>
      <c r="AY1194" s="148" t="s">
        <v>158</v>
      </c>
    </row>
    <row r="1195" spans="2:65" s="13" customFormat="1">
      <c r="B1195" s="147"/>
      <c r="D1195" s="142" t="s">
        <v>167</v>
      </c>
      <c r="E1195" s="148" t="s">
        <v>1</v>
      </c>
      <c r="F1195" s="149" t="s">
        <v>1397</v>
      </c>
      <c r="H1195" s="150">
        <v>6.3179999999999996</v>
      </c>
      <c r="L1195" s="147"/>
      <c r="M1195" s="151"/>
      <c r="T1195" s="152"/>
      <c r="AT1195" s="148" t="s">
        <v>167</v>
      </c>
      <c r="AU1195" s="148" t="s">
        <v>82</v>
      </c>
      <c r="AV1195" s="13" t="s">
        <v>82</v>
      </c>
      <c r="AW1195" s="13" t="s">
        <v>28</v>
      </c>
      <c r="AX1195" s="13" t="s">
        <v>72</v>
      </c>
      <c r="AY1195" s="148" t="s">
        <v>158</v>
      </c>
    </row>
    <row r="1196" spans="2:65" s="15" customFormat="1">
      <c r="B1196" s="168"/>
      <c r="D1196" s="142" t="s">
        <v>167</v>
      </c>
      <c r="E1196" s="169" t="s">
        <v>1</v>
      </c>
      <c r="F1196" s="170" t="s">
        <v>331</v>
      </c>
      <c r="H1196" s="171">
        <v>30.209</v>
      </c>
      <c r="L1196" s="168"/>
      <c r="M1196" s="172"/>
      <c r="T1196" s="173"/>
      <c r="AT1196" s="169" t="s">
        <v>167</v>
      </c>
      <c r="AU1196" s="169" t="s">
        <v>82</v>
      </c>
      <c r="AV1196" s="15" t="s">
        <v>178</v>
      </c>
      <c r="AW1196" s="15" t="s">
        <v>28</v>
      </c>
      <c r="AX1196" s="15" t="s">
        <v>72</v>
      </c>
      <c r="AY1196" s="169" t="s">
        <v>158</v>
      </c>
    </row>
    <row r="1197" spans="2:65" s="14" customFormat="1">
      <c r="B1197" s="153"/>
      <c r="D1197" s="142" t="s">
        <v>167</v>
      </c>
      <c r="E1197" s="154" t="s">
        <v>1</v>
      </c>
      <c r="F1197" s="155" t="s">
        <v>200</v>
      </c>
      <c r="H1197" s="156">
        <v>96.731999999999999</v>
      </c>
      <c r="L1197" s="153"/>
      <c r="M1197" s="157"/>
      <c r="T1197" s="158"/>
      <c r="AT1197" s="154" t="s">
        <v>167</v>
      </c>
      <c r="AU1197" s="154" t="s">
        <v>82</v>
      </c>
      <c r="AV1197" s="14" t="s">
        <v>165</v>
      </c>
      <c r="AW1197" s="14" t="s">
        <v>28</v>
      </c>
      <c r="AX1197" s="14" t="s">
        <v>80</v>
      </c>
      <c r="AY1197" s="154" t="s">
        <v>158</v>
      </c>
    </row>
    <row r="1198" spans="2:65" s="1" customFormat="1" ht="24.2" customHeight="1">
      <c r="B1198" s="128"/>
      <c r="C1198" s="129" t="s">
        <v>1398</v>
      </c>
      <c r="D1198" s="129" t="s">
        <v>160</v>
      </c>
      <c r="E1198" s="130" t="s">
        <v>1399</v>
      </c>
      <c r="F1198" s="131" t="s">
        <v>1400</v>
      </c>
      <c r="G1198" s="132" t="s">
        <v>163</v>
      </c>
      <c r="H1198" s="133">
        <v>43.084000000000003</v>
      </c>
      <c r="I1198" s="184"/>
      <c r="J1198" s="134">
        <f>ROUND(I1198*H1198,2)</f>
        <v>0</v>
      </c>
      <c r="K1198" s="131" t="s">
        <v>164</v>
      </c>
      <c r="L1198" s="29"/>
      <c r="M1198" s="135" t="s">
        <v>1</v>
      </c>
      <c r="N1198" s="136" t="s">
        <v>37</v>
      </c>
      <c r="O1198" s="137">
        <v>1.52</v>
      </c>
      <c r="P1198" s="137">
        <f>O1198*H1198</f>
        <v>65.487680000000012</v>
      </c>
      <c r="Q1198" s="137">
        <v>0</v>
      </c>
      <c r="R1198" s="137">
        <f>Q1198*H1198</f>
        <v>0</v>
      </c>
      <c r="S1198" s="137">
        <v>1.8</v>
      </c>
      <c r="T1198" s="138">
        <f>S1198*H1198</f>
        <v>77.551200000000009</v>
      </c>
      <c r="AR1198" s="139" t="s">
        <v>165</v>
      </c>
      <c r="AT1198" s="139" t="s">
        <v>160</v>
      </c>
      <c r="AU1198" s="139" t="s">
        <v>82</v>
      </c>
      <c r="AY1198" s="17" t="s">
        <v>158</v>
      </c>
      <c r="BE1198" s="140">
        <f>IF(N1198="základní",J1198,0)</f>
        <v>0</v>
      </c>
      <c r="BF1198" s="140">
        <f>IF(N1198="snížená",J1198,0)</f>
        <v>0</v>
      </c>
      <c r="BG1198" s="140">
        <f>IF(N1198="zákl. přenesená",J1198,0)</f>
        <v>0</v>
      </c>
      <c r="BH1198" s="140">
        <f>IF(N1198="sníž. přenesená",J1198,0)</f>
        <v>0</v>
      </c>
      <c r="BI1198" s="140">
        <f>IF(N1198="nulová",J1198,0)</f>
        <v>0</v>
      </c>
      <c r="BJ1198" s="17" t="s">
        <v>80</v>
      </c>
      <c r="BK1198" s="140">
        <f>ROUND(I1198*H1198,2)</f>
        <v>0</v>
      </c>
      <c r="BL1198" s="17" t="s">
        <v>165</v>
      </c>
      <c r="BM1198" s="139" t="s">
        <v>1401</v>
      </c>
    </row>
    <row r="1199" spans="2:65" s="12" customFormat="1">
      <c r="B1199" s="141"/>
      <c r="D1199" s="142" t="s">
        <v>167</v>
      </c>
      <c r="E1199" s="143" t="s">
        <v>1</v>
      </c>
      <c r="F1199" s="144" t="s">
        <v>289</v>
      </c>
      <c r="H1199" s="143" t="s">
        <v>1</v>
      </c>
      <c r="L1199" s="141"/>
      <c r="M1199" s="145"/>
      <c r="T1199" s="146"/>
      <c r="AT1199" s="143" t="s">
        <v>167</v>
      </c>
      <c r="AU1199" s="143" t="s">
        <v>82</v>
      </c>
      <c r="AV1199" s="12" t="s">
        <v>80</v>
      </c>
      <c r="AW1199" s="12" t="s">
        <v>28</v>
      </c>
      <c r="AX1199" s="12" t="s">
        <v>72</v>
      </c>
      <c r="AY1199" s="143" t="s">
        <v>158</v>
      </c>
    </row>
    <row r="1200" spans="2:65" s="13" customFormat="1">
      <c r="B1200" s="147"/>
      <c r="D1200" s="142" t="s">
        <v>167</v>
      </c>
      <c r="E1200" s="148" t="s">
        <v>1</v>
      </c>
      <c r="F1200" s="149" t="s">
        <v>1402</v>
      </c>
      <c r="H1200" s="150">
        <v>8.32</v>
      </c>
      <c r="L1200" s="147"/>
      <c r="M1200" s="151"/>
      <c r="T1200" s="152"/>
      <c r="AT1200" s="148" t="s">
        <v>167</v>
      </c>
      <c r="AU1200" s="148" t="s">
        <v>82</v>
      </c>
      <c r="AV1200" s="13" t="s">
        <v>82</v>
      </c>
      <c r="AW1200" s="13" t="s">
        <v>28</v>
      </c>
      <c r="AX1200" s="13" t="s">
        <v>72</v>
      </c>
      <c r="AY1200" s="148" t="s">
        <v>158</v>
      </c>
    </row>
    <row r="1201" spans="2:65" s="13" customFormat="1">
      <c r="B1201" s="147"/>
      <c r="D1201" s="142" t="s">
        <v>167</v>
      </c>
      <c r="E1201" s="148" t="s">
        <v>1</v>
      </c>
      <c r="F1201" s="149" t="s">
        <v>1403</v>
      </c>
      <c r="H1201" s="150">
        <v>14.643000000000001</v>
      </c>
      <c r="L1201" s="147"/>
      <c r="M1201" s="151"/>
      <c r="T1201" s="152"/>
      <c r="AT1201" s="148" t="s">
        <v>167</v>
      </c>
      <c r="AU1201" s="148" t="s">
        <v>82</v>
      </c>
      <c r="AV1201" s="13" t="s">
        <v>82</v>
      </c>
      <c r="AW1201" s="13" t="s">
        <v>28</v>
      </c>
      <c r="AX1201" s="13" t="s">
        <v>72</v>
      </c>
      <c r="AY1201" s="148" t="s">
        <v>158</v>
      </c>
    </row>
    <row r="1202" spans="2:65" s="13" customFormat="1">
      <c r="B1202" s="147"/>
      <c r="D1202" s="142" t="s">
        <v>167</v>
      </c>
      <c r="E1202" s="148" t="s">
        <v>1</v>
      </c>
      <c r="F1202" s="149" t="s">
        <v>1404</v>
      </c>
      <c r="H1202" s="150">
        <v>-2.88</v>
      </c>
      <c r="L1202" s="147"/>
      <c r="M1202" s="151"/>
      <c r="T1202" s="152"/>
      <c r="AT1202" s="148" t="s">
        <v>167</v>
      </c>
      <c r="AU1202" s="148" t="s">
        <v>82</v>
      </c>
      <c r="AV1202" s="13" t="s">
        <v>82</v>
      </c>
      <c r="AW1202" s="13" t="s">
        <v>28</v>
      </c>
      <c r="AX1202" s="13" t="s">
        <v>72</v>
      </c>
      <c r="AY1202" s="148" t="s">
        <v>158</v>
      </c>
    </row>
    <row r="1203" spans="2:65" s="13" customFormat="1">
      <c r="B1203" s="147"/>
      <c r="D1203" s="142" t="s">
        <v>167</v>
      </c>
      <c r="E1203" s="148" t="s">
        <v>1</v>
      </c>
      <c r="F1203" s="149" t="s">
        <v>1405</v>
      </c>
      <c r="H1203" s="150">
        <v>-2.194</v>
      </c>
      <c r="L1203" s="147"/>
      <c r="M1203" s="151"/>
      <c r="T1203" s="152"/>
      <c r="AT1203" s="148" t="s">
        <v>167</v>
      </c>
      <c r="AU1203" s="148" t="s">
        <v>82</v>
      </c>
      <c r="AV1203" s="13" t="s">
        <v>82</v>
      </c>
      <c r="AW1203" s="13" t="s">
        <v>28</v>
      </c>
      <c r="AX1203" s="13" t="s">
        <v>72</v>
      </c>
      <c r="AY1203" s="148" t="s">
        <v>158</v>
      </c>
    </row>
    <row r="1204" spans="2:65" s="13" customFormat="1">
      <c r="B1204" s="147"/>
      <c r="D1204" s="142" t="s">
        <v>167</v>
      </c>
      <c r="E1204" s="148" t="s">
        <v>1</v>
      </c>
      <c r="F1204" s="149" t="s">
        <v>1406</v>
      </c>
      <c r="H1204" s="150">
        <v>8.2370000000000001</v>
      </c>
      <c r="L1204" s="147"/>
      <c r="M1204" s="151"/>
      <c r="T1204" s="152"/>
      <c r="AT1204" s="148" t="s">
        <v>167</v>
      </c>
      <c r="AU1204" s="148" t="s">
        <v>82</v>
      </c>
      <c r="AV1204" s="13" t="s">
        <v>82</v>
      </c>
      <c r="AW1204" s="13" t="s">
        <v>28</v>
      </c>
      <c r="AX1204" s="13" t="s">
        <v>72</v>
      </c>
      <c r="AY1204" s="148" t="s">
        <v>158</v>
      </c>
    </row>
    <row r="1205" spans="2:65" s="13" customFormat="1">
      <c r="B1205" s="147"/>
      <c r="D1205" s="142" t="s">
        <v>167</v>
      </c>
      <c r="E1205" s="148" t="s">
        <v>1</v>
      </c>
      <c r="F1205" s="149" t="s">
        <v>1407</v>
      </c>
      <c r="H1205" s="150">
        <v>4.0940000000000003</v>
      </c>
      <c r="L1205" s="147"/>
      <c r="M1205" s="151"/>
      <c r="T1205" s="152"/>
      <c r="AT1205" s="148" t="s">
        <v>167</v>
      </c>
      <c r="AU1205" s="148" t="s">
        <v>82</v>
      </c>
      <c r="AV1205" s="13" t="s">
        <v>82</v>
      </c>
      <c r="AW1205" s="13" t="s">
        <v>28</v>
      </c>
      <c r="AX1205" s="13" t="s">
        <v>72</v>
      </c>
      <c r="AY1205" s="148" t="s">
        <v>158</v>
      </c>
    </row>
    <row r="1206" spans="2:65" s="13" customFormat="1">
      <c r="B1206" s="147"/>
      <c r="D1206" s="142" t="s">
        <v>167</v>
      </c>
      <c r="E1206" s="148" t="s">
        <v>1</v>
      </c>
      <c r="F1206" s="149" t="s">
        <v>1408</v>
      </c>
      <c r="H1206" s="150">
        <v>3.5510000000000002</v>
      </c>
      <c r="L1206" s="147"/>
      <c r="M1206" s="151"/>
      <c r="T1206" s="152"/>
      <c r="AT1206" s="148" t="s">
        <v>167</v>
      </c>
      <c r="AU1206" s="148" t="s">
        <v>82</v>
      </c>
      <c r="AV1206" s="13" t="s">
        <v>82</v>
      </c>
      <c r="AW1206" s="13" t="s">
        <v>28</v>
      </c>
      <c r="AX1206" s="13" t="s">
        <v>72</v>
      </c>
      <c r="AY1206" s="148" t="s">
        <v>158</v>
      </c>
    </row>
    <row r="1207" spans="2:65" s="13" customFormat="1">
      <c r="B1207" s="147"/>
      <c r="D1207" s="142" t="s">
        <v>167</v>
      </c>
      <c r="E1207" s="148" t="s">
        <v>1</v>
      </c>
      <c r="F1207" s="149" t="s">
        <v>1409</v>
      </c>
      <c r="H1207" s="150">
        <v>2.7109999999999999</v>
      </c>
      <c r="L1207" s="147"/>
      <c r="M1207" s="151"/>
      <c r="T1207" s="152"/>
      <c r="AT1207" s="148" t="s">
        <v>167</v>
      </c>
      <c r="AU1207" s="148" t="s">
        <v>82</v>
      </c>
      <c r="AV1207" s="13" t="s">
        <v>82</v>
      </c>
      <c r="AW1207" s="13" t="s">
        <v>28</v>
      </c>
      <c r="AX1207" s="13" t="s">
        <v>72</v>
      </c>
      <c r="AY1207" s="148" t="s">
        <v>158</v>
      </c>
    </row>
    <row r="1208" spans="2:65" s="13" customFormat="1">
      <c r="B1208" s="147"/>
      <c r="D1208" s="142" t="s">
        <v>167</v>
      </c>
      <c r="E1208" s="148" t="s">
        <v>1</v>
      </c>
      <c r="F1208" s="149" t="s">
        <v>1410</v>
      </c>
      <c r="H1208" s="150">
        <v>3.4950000000000001</v>
      </c>
      <c r="L1208" s="147"/>
      <c r="M1208" s="151"/>
      <c r="T1208" s="152"/>
      <c r="AT1208" s="148" t="s">
        <v>167</v>
      </c>
      <c r="AU1208" s="148" t="s">
        <v>82</v>
      </c>
      <c r="AV1208" s="13" t="s">
        <v>82</v>
      </c>
      <c r="AW1208" s="13" t="s">
        <v>28</v>
      </c>
      <c r="AX1208" s="13" t="s">
        <v>72</v>
      </c>
      <c r="AY1208" s="148" t="s">
        <v>158</v>
      </c>
    </row>
    <row r="1209" spans="2:65" s="13" customFormat="1">
      <c r="B1209" s="147"/>
      <c r="D1209" s="142" t="s">
        <v>167</v>
      </c>
      <c r="E1209" s="148" t="s">
        <v>1</v>
      </c>
      <c r="F1209" s="149" t="s">
        <v>1411</v>
      </c>
      <c r="H1209" s="150">
        <v>3.1070000000000002</v>
      </c>
      <c r="L1209" s="147"/>
      <c r="M1209" s="151"/>
      <c r="T1209" s="152"/>
      <c r="AT1209" s="148" t="s">
        <v>167</v>
      </c>
      <c r="AU1209" s="148" t="s">
        <v>82</v>
      </c>
      <c r="AV1209" s="13" t="s">
        <v>82</v>
      </c>
      <c r="AW1209" s="13" t="s">
        <v>28</v>
      </c>
      <c r="AX1209" s="13" t="s">
        <v>72</v>
      </c>
      <c r="AY1209" s="148" t="s">
        <v>158</v>
      </c>
    </row>
    <row r="1210" spans="2:65" s="14" customFormat="1">
      <c r="B1210" s="153"/>
      <c r="D1210" s="142" t="s">
        <v>167</v>
      </c>
      <c r="E1210" s="154" t="s">
        <v>1</v>
      </c>
      <c r="F1210" s="155" t="s">
        <v>200</v>
      </c>
      <c r="H1210" s="156">
        <v>43.084000000000003</v>
      </c>
      <c r="L1210" s="153"/>
      <c r="M1210" s="157"/>
      <c r="T1210" s="158"/>
      <c r="AT1210" s="154" t="s">
        <v>167</v>
      </c>
      <c r="AU1210" s="154" t="s">
        <v>82</v>
      </c>
      <c r="AV1210" s="14" t="s">
        <v>165</v>
      </c>
      <c r="AW1210" s="14" t="s">
        <v>28</v>
      </c>
      <c r="AX1210" s="14" t="s">
        <v>80</v>
      </c>
      <c r="AY1210" s="154" t="s">
        <v>158</v>
      </c>
    </row>
    <row r="1211" spans="2:65" s="1" customFormat="1" ht="21.75" customHeight="1">
      <c r="B1211" s="128"/>
      <c r="C1211" s="129" t="s">
        <v>1412</v>
      </c>
      <c r="D1211" s="129" t="s">
        <v>160</v>
      </c>
      <c r="E1211" s="130" t="s">
        <v>1413</v>
      </c>
      <c r="F1211" s="131" t="s">
        <v>1414</v>
      </c>
      <c r="G1211" s="132" t="s">
        <v>163</v>
      </c>
      <c r="H1211" s="133">
        <v>0.48599999999999999</v>
      </c>
      <c r="I1211" s="184"/>
      <c r="J1211" s="134">
        <f>ROUND(I1211*H1211,2)</f>
        <v>0</v>
      </c>
      <c r="K1211" s="131" t="s">
        <v>164</v>
      </c>
      <c r="L1211" s="29"/>
      <c r="M1211" s="135" t="s">
        <v>1</v>
      </c>
      <c r="N1211" s="136" t="s">
        <v>37</v>
      </c>
      <c r="O1211" s="137">
        <v>2.79</v>
      </c>
      <c r="P1211" s="137">
        <f>O1211*H1211</f>
        <v>1.3559399999999999</v>
      </c>
      <c r="Q1211" s="137">
        <v>0</v>
      </c>
      <c r="R1211" s="137">
        <f>Q1211*H1211</f>
        <v>0</v>
      </c>
      <c r="S1211" s="137">
        <v>1.671</v>
      </c>
      <c r="T1211" s="138">
        <f>S1211*H1211</f>
        <v>0.81210599999999999</v>
      </c>
      <c r="AR1211" s="139" t="s">
        <v>165</v>
      </c>
      <c r="AT1211" s="139" t="s">
        <v>160</v>
      </c>
      <c r="AU1211" s="139" t="s">
        <v>82</v>
      </c>
      <c r="AY1211" s="17" t="s">
        <v>158</v>
      </c>
      <c r="BE1211" s="140">
        <f>IF(N1211="základní",J1211,0)</f>
        <v>0</v>
      </c>
      <c r="BF1211" s="140">
        <f>IF(N1211="snížená",J1211,0)</f>
        <v>0</v>
      </c>
      <c r="BG1211" s="140">
        <f>IF(N1211="zákl. přenesená",J1211,0)</f>
        <v>0</v>
      </c>
      <c r="BH1211" s="140">
        <f>IF(N1211="sníž. přenesená",J1211,0)</f>
        <v>0</v>
      </c>
      <c r="BI1211" s="140">
        <f>IF(N1211="nulová",J1211,0)</f>
        <v>0</v>
      </c>
      <c r="BJ1211" s="17" t="s">
        <v>80</v>
      </c>
      <c r="BK1211" s="140">
        <f>ROUND(I1211*H1211,2)</f>
        <v>0</v>
      </c>
      <c r="BL1211" s="17" t="s">
        <v>165</v>
      </c>
      <c r="BM1211" s="139" t="s">
        <v>1415</v>
      </c>
    </row>
    <row r="1212" spans="2:65" s="13" customFormat="1">
      <c r="B1212" s="147"/>
      <c r="D1212" s="142" t="s">
        <v>167</v>
      </c>
      <c r="E1212" s="148" t="s">
        <v>1</v>
      </c>
      <c r="F1212" s="149" t="s">
        <v>1416</v>
      </c>
      <c r="H1212" s="150">
        <v>0.48599999999999999</v>
      </c>
      <c r="L1212" s="147"/>
      <c r="M1212" s="151"/>
      <c r="T1212" s="152"/>
      <c r="AT1212" s="148" t="s">
        <v>167</v>
      </c>
      <c r="AU1212" s="148" t="s">
        <v>82</v>
      </c>
      <c r="AV1212" s="13" t="s">
        <v>82</v>
      </c>
      <c r="AW1212" s="13" t="s">
        <v>28</v>
      </c>
      <c r="AX1212" s="13" t="s">
        <v>80</v>
      </c>
      <c r="AY1212" s="148" t="s">
        <v>158</v>
      </c>
    </row>
    <row r="1213" spans="2:65" s="1" customFormat="1" ht="21.75" customHeight="1">
      <c r="B1213" s="128"/>
      <c r="C1213" s="129" t="s">
        <v>1417</v>
      </c>
      <c r="D1213" s="129" t="s">
        <v>160</v>
      </c>
      <c r="E1213" s="130" t="s">
        <v>1418</v>
      </c>
      <c r="F1213" s="131" t="s">
        <v>1419</v>
      </c>
      <c r="G1213" s="132" t="s">
        <v>212</v>
      </c>
      <c r="H1213" s="133">
        <v>0.86399999999999999</v>
      </c>
      <c r="I1213" s="184"/>
      <c r="J1213" s="134">
        <f>ROUND(I1213*H1213,2)</f>
        <v>0</v>
      </c>
      <c r="K1213" s="131" t="s">
        <v>164</v>
      </c>
      <c r="L1213" s="29"/>
      <c r="M1213" s="135" t="s">
        <v>1</v>
      </c>
      <c r="N1213" s="136" t="s">
        <v>37</v>
      </c>
      <c r="O1213" s="137">
        <v>0.6</v>
      </c>
      <c r="P1213" s="137">
        <f>O1213*H1213</f>
        <v>0.51839999999999997</v>
      </c>
      <c r="Q1213" s="137">
        <v>0</v>
      </c>
      <c r="R1213" s="137">
        <f>Q1213*H1213</f>
        <v>0</v>
      </c>
      <c r="S1213" s="137">
        <v>8.2000000000000003E-2</v>
      </c>
      <c r="T1213" s="138">
        <f>S1213*H1213</f>
        <v>7.0848000000000008E-2</v>
      </c>
      <c r="AR1213" s="139" t="s">
        <v>165</v>
      </c>
      <c r="AT1213" s="139" t="s">
        <v>160</v>
      </c>
      <c r="AU1213" s="139" t="s">
        <v>82</v>
      </c>
      <c r="AY1213" s="17" t="s">
        <v>158</v>
      </c>
      <c r="BE1213" s="140">
        <f>IF(N1213="základní",J1213,0)</f>
        <v>0</v>
      </c>
      <c r="BF1213" s="140">
        <f>IF(N1213="snížená",J1213,0)</f>
        <v>0</v>
      </c>
      <c r="BG1213" s="140">
        <f>IF(N1213="zákl. přenesená",J1213,0)</f>
        <v>0</v>
      </c>
      <c r="BH1213" s="140">
        <f>IF(N1213="sníž. přenesená",J1213,0)</f>
        <v>0</v>
      </c>
      <c r="BI1213" s="140">
        <f>IF(N1213="nulová",J1213,0)</f>
        <v>0</v>
      </c>
      <c r="BJ1213" s="17" t="s">
        <v>80</v>
      </c>
      <c r="BK1213" s="140">
        <f>ROUND(I1213*H1213,2)</f>
        <v>0</v>
      </c>
      <c r="BL1213" s="17" t="s">
        <v>165</v>
      </c>
      <c r="BM1213" s="139" t="s">
        <v>1420</v>
      </c>
    </row>
    <row r="1214" spans="2:65" s="13" customFormat="1">
      <c r="B1214" s="147"/>
      <c r="D1214" s="142" t="s">
        <v>167</v>
      </c>
      <c r="E1214" s="148" t="s">
        <v>1</v>
      </c>
      <c r="F1214" s="149" t="s">
        <v>1421</v>
      </c>
      <c r="H1214" s="150">
        <v>0.86399999999999999</v>
      </c>
      <c r="L1214" s="147"/>
      <c r="M1214" s="151"/>
      <c r="T1214" s="152"/>
      <c r="AT1214" s="148" t="s">
        <v>167</v>
      </c>
      <c r="AU1214" s="148" t="s">
        <v>82</v>
      </c>
      <c r="AV1214" s="13" t="s">
        <v>82</v>
      </c>
      <c r="AW1214" s="13" t="s">
        <v>28</v>
      </c>
      <c r="AX1214" s="13" t="s">
        <v>80</v>
      </c>
      <c r="AY1214" s="148" t="s">
        <v>158</v>
      </c>
    </row>
    <row r="1215" spans="2:65" s="1" customFormat="1" ht="16.5" customHeight="1">
      <c r="B1215" s="128"/>
      <c r="C1215" s="129" t="s">
        <v>1422</v>
      </c>
      <c r="D1215" s="129" t="s">
        <v>160</v>
      </c>
      <c r="E1215" s="130" t="s">
        <v>1423</v>
      </c>
      <c r="F1215" s="131" t="s">
        <v>1424</v>
      </c>
      <c r="G1215" s="132" t="s">
        <v>163</v>
      </c>
      <c r="H1215" s="133">
        <v>0.35199999999999998</v>
      </c>
      <c r="I1215" s="184"/>
      <c r="J1215" s="134">
        <f>ROUND(I1215*H1215,2)</f>
        <v>0</v>
      </c>
      <c r="K1215" s="131" t="s">
        <v>164</v>
      </c>
      <c r="L1215" s="29"/>
      <c r="M1215" s="135" t="s">
        <v>1</v>
      </c>
      <c r="N1215" s="136" t="s">
        <v>37</v>
      </c>
      <c r="O1215" s="137">
        <v>6.72</v>
      </c>
      <c r="P1215" s="137">
        <f>O1215*H1215</f>
        <v>2.36544</v>
      </c>
      <c r="Q1215" s="137">
        <v>0</v>
      </c>
      <c r="R1215" s="137">
        <f>Q1215*H1215</f>
        <v>0</v>
      </c>
      <c r="S1215" s="137">
        <v>2.4</v>
      </c>
      <c r="T1215" s="138">
        <f>S1215*H1215</f>
        <v>0.84479999999999988</v>
      </c>
      <c r="AR1215" s="139" t="s">
        <v>165</v>
      </c>
      <c r="AT1215" s="139" t="s">
        <v>160</v>
      </c>
      <c r="AU1215" s="139" t="s">
        <v>82</v>
      </c>
      <c r="AY1215" s="17" t="s">
        <v>158</v>
      </c>
      <c r="BE1215" s="140">
        <f>IF(N1215="základní",J1215,0)</f>
        <v>0</v>
      </c>
      <c r="BF1215" s="140">
        <f>IF(N1215="snížená",J1215,0)</f>
        <v>0</v>
      </c>
      <c r="BG1215" s="140">
        <f>IF(N1215="zákl. přenesená",J1215,0)</f>
        <v>0</v>
      </c>
      <c r="BH1215" s="140">
        <f>IF(N1215="sníž. přenesená",J1215,0)</f>
        <v>0</v>
      </c>
      <c r="BI1215" s="140">
        <f>IF(N1215="nulová",J1215,0)</f>
        <v>0</v>
      </c>
      <c r="BJ1215" s="17" t="s">
        <v>80</v>
      </c>
      <c r="BK1215" s="140">
        <f>ROUND(I1215*H1215,2)</f>
        <v>0</v>
      </c>
      <c r="BL1215" s="17" t="s">
        <v>165</v>
      </c>
      <c r="BM1215" s="139" t="s">
        <v>1425</v>
      </c>
    </row>
    <row r="1216" spans="2:65" s="12" customFormat="1">
      <c r="B1216" s="141"/>
      <c r="D1216" s="142" t="s">
        <v>167</v>
      </c>
      <c r="E1216" s="143" t="s">
        <v>1</v>
      </c>
      <c r="F1216" s="144" t="s">
        <v>1426</v>
      </c>
      <c r="H1216" s="143" t="s">
        <v>1</v>
      </c>
      <c r="L1216" s="141"/>
      <c r="M1216" s="145"/>
      <c r="T1216" s="146"/>
      <c r="AT1216" s="143" t="s">
        <v>167</v>
      </c>
      <c r="AU1216" s="143" t="s">
        <v>82</v>
      </c>
      <c r="AV1216" s="12" t="s">
        <v>80</v>
      </c>
      <c r="AW1216" s="12" t="s">
        <v>28</v>
      </c>
      <c r="AX1216" s="12" t="s">
        <v>72</v>
      </c>
      <c r="AY1216" s="143" t="s">
        <v>158</v>
      </c>
    </row>
    <row r="1217" spans="2:65" s="13" customFormat="1">
      <c r="B1217" s="147"/>
      <c r="D1217" s="142" t="s">
        <v>167</v>
      </c>
      <c r="E1217" s="148" t="s">
        <v>1</v>
      </c>
      <c r="F1217" s="149" t="s">
        <v>1427</v>
      </c>
      <c r="H1217" s="150">
        <v>0.35199999999999998</v>
      </c>
      <c r="L1217" s="147"/>
      <c r="M1217" s="151"/>
      <c r="T1217" s="152"/>
      <c r="AT1217" s="148" t="s">
        <v>167</v>
      </c>
      <c r="AU1217" s="148" t="s">
        <v>82</v>
      </c>
      <c r="AV1217" s="13" t="s">
        <v>82</v>
      </c>
      <c r="AW1217" s="13" t="s">
        <v>28</v>
      </c>
      <c r="AX1217" s="13" t="s">
        <v>80</v>
      </c>
      <c r="AY1217" s="148" t="s">
        <v>158</v>
      </c>
    </row>
    <row r="1218" spans="2:65" s="1" customFormat="1" ht="37.9" customHeight="1">
      <c r="B1218" s="128"/>
      <c r="C1218" s="129" t="s">
        <v>1428</v>
      </c>
      <c r="D1218" s="129" t="s">
        <v>160</v>
      </c>
      <c r="E1218" s="130" t="s">
        <v>1429</v>
      </c>
      <c r="F1218" s="131" t="s">
        <v>1430</v>
      </c>
      <c r="G1218" s="132" t="s">
        <v>163</v>
      </c>
      <c r="H1218" s="133">
        <v>18.495999999999999</v>
      </c>
      <c r="I1218" s="184"/>
      <c r="J1218" s="134">
        <f>ROUND(I1218*H1218,2)</f>
        <v>0</v>
      </c>
      <c r="K1218" s="131" t="s">
        <v>164</v>
      </c>
      <c r="L1218" s="29"/>
      <c r="M1218" s="135" t="s">
        <v>1</v>
      </c>
      <c r="N1218" s="136" t="s">
        <v>37</v>
      </c>
      <c r="O1218" s="137">
        <v>7.1950000000000003</v>
      </c>
      <c r="P1218" s="137">
        <f>O1218*H1218</f>
        <v>133.07872</v>
      </c>
      <c r="Q1218" s="137">
        <v>0</v>
      </c>
      <c r="R1218" s="137">
        <f>Q1218*H1218</f>
        <v>0</v>
      </c>
      <c r="S1218" s="137">
        <v>2.2000000000000002</v>
      </c>
      <c r="T1218" s="138">
        <f>S1218*H1218</f>
        <v>40.691200000000002</v>
      </c>
      <c r="AR1218" s="139" t="s">
        <v>165</v>
      </c>
      <c r="AT1218" s="139" t="s">
        <v>160</v>
      </c>
      <c r="AU1218" s="139" t="s">
        <v>82</v>
      </c>
      <c r="AY1218" s="17" t="s">
        <v>158</v>
      </c>
      <c r="BE1218" s="140">
        <f>IF(N1218="základní",J1218,0)</f>
        <v>0</v>
      </c>
      <c r="BF1218" s="140">
        <f>IF(N1218="snížená",J1218,0)</f>
        <v>0</v>
      </c>
      <c r="BG1218" s="140">
        <f>IF(N1218="zákl. přenesená",J1218,0)</f>
        <v>0</v>
      </c>
      <c r="BH1218" s="140">
        <f>IF(N1218="sníž. přenesená",J1218,0)</f>
        <v>0</v>
      </c>
      <c r="BI1218" s="140">
        <f>IF(N1218="nulová",J1218,0)</f>
        <v>0</v>
      </c>
      <c r="BJ1218" s="17" t="s">
        <v>80</v>
      </c>
      <c r="BK1218" s="140">
        <f>ROUND(I1218*H1218,2)</f>
        <v>0</v>
      </c>
      <c r="BL1218" s="17" t="s">
        <v>165</v>
      </c>
      <c r="BM1218" s="139" t="s">
        <v>1431</v>
      </c>
    </row>
    <row r="1219" spans="2:65" s="12" customFormat="1">
      <c r="B1219" s="141"/>
      <c r="D1219" s="142" t="s">
        <v>167</v>
      </c>
      <c r="E1219" s="143" t="s">
        <v>1</v>
      </c>
      <c r="F1219" s="144" t="s">
        <v>1432</v>
      </c>
      <c r="H1219" s="143" t="s">
        <v>1</v>
      </c>
      <c r="L1219" s="141"/>
      <c r="M1219" s="145"/>
      <c r="T1219" s="146"/>
      <c r="AT1219" s="143" t="s">
        <v>167</v>
      </c>
      <c r="AU1219" s="143" t="s">
        <v>82</v>
      </c>
      <c r="AV1219" s="12" t="s">
        <v>80</v>
      </c>
      <c r="AW1219" s="12" t="s">
        <v>28</v>
      </c>
      <c r="AX1219" s="12" t="s">
        <v>72</v>
      </c>
      <c r="AY1219" s="143" t="s">
        <v>158</v>
      </c>
    </row>
    <row r="1220" spans="2:65" s="13" customFormat="1" ht="22.5">
      <c r="B1220" s="147"/>
      <c r="D1220" s="142" t="s">
        <v>167</v>
      </c>
      <c r="E1220" s="148" t="s">
        <v>1</v>
      </c>
      <c r="F1220" s="149" t="s">
        <v>1433</v>
      </c>
      <c r="H1220" s="150">
        <v>15.976000000000001</v>
      </c>
      <c r="L1220" s="147"/>
      <c r="M1220" s="151"/>
      <c r="T1220" s="152"/>
      <c r="AT1220" s="148" t="s">
        <v>167</v>
      </c>
      <c r="AU1220" s="148" t="s">
        <v>82</v>
      </c>
      <c r="AV1220" s="13" t="s">
        <v>82</v>
      </c>
      <c r="AW1220" s="13" t="s">
        <v>28</v>
      </c>
      <c r="AX1220" s="13" t="s">
        <v>72</v>
      </c>
      <c r="AY1220" s="148" t="s">
        <v>158</v>
      </c>
    </row>
    <row r="1221" spans="2:65" s="13" customFormat="1">
      <c r="B1221" s="147"/>
      <c r="D1221" s="142" t="s">
        <v>167</v>
      </c>
      <c r="E1221" s="148" t="s">
        <v>1</v>
      </c>
      <c r="F1221" s="149" t="s">
        <v>1434</v>
      </c>
      <c r="H1221" s="150">
        <v>1.694</v>
      </c>
      <c r="L1221" s="147"/>
      <c r="M1221" s="151"/>
      <c r="T1221" s="152"/>
      <c r="AT1221" s="148" t="s">
        <v>167</v>
      </c>
      <c r="AU1221" s="148" t="s">
        <v>82</v>
      </c>
      <c r="AV1221" s="13" t="s">
        <v>82</v>
      </c>
      <c r="AW1221" s="13" t="s">
        <v>28</v>
      </c>
      <c r="AX1221" s="13" t="s">
        <v>72</v>
      </c>
      <c r="AY1221" s="148" t="s">
        <v>158</v>
      </c>
    </row>
    <row r="1222" spans="2:65" s="13" customFormat="1">
      <c r="B1222" s="147"/>
      <c r="D1222" s="142" t="s">
        <v>167</v>
      </c>
      <c r="E1222" s="148" t="s">
        <v>1</v>
      </c>
      <c r="F1222" s="149" t="s">
        <v>1435</v>
      </c>
      <c r="H1222" s="150">
        <v>0.82599999999999996</v>
      </c>
      <c r="L1222" s="147"/>
      <c r="M1222" s="151"/>
      <c r="T1222" s="152"/>
      <c r="AT1222" s="148" t="s">
        <v>167</v>
      </c>
      <c r="AU1222" s="148" t="s">
        <v>82</v>
      </c>
      <c r="AV1222" s="13" t="s">
        <v>82</v>
      </c>
      <c r="AW1222" s="13" t="s">
        <v>28</v>
      </c>
      <c r="AX1222" s="13" t="s">
        <v>72</v>
      </c>
      <c r="AY1222" s="148" t="s">
        <v>158</v>
      </c>
    </row>
    <row r="1223" spans="2:65" s="14" customFormat="1">
      <c r="B1223" s="153"/>
      <c r="D1223" s="142" t="s">
        <v>167</v>
      </c>
      <c r="E1223" s="154" t="s">
        <v>1</v>
      </c>
      <c r="F1223" s="155" t="s">
        <v>200</v>
      </c>
      <c r="H1223" s="156">
        <v>18.495999999999999</v>
      </c>
      <c r="L1223" s="153"/>
      <c r="M1223" s="157"/>
      <c r="T1223" s="158"/>
      <c r="AT1223" s="154" t="s">
        <v>167</v>
      </c>
      <c r="AU1223" s="154" t="s">
        <v>82</v>
      </c>
      <c r="AV1223" s="14" t="s">
        <v>165</v>
      </c>
      <c r="AW1223" s="14" t="s">
        <v>28</v>
      </c>
      <c r="AX1223" s="14" t="s">
        <v>80</v>
      </c>
      <c r="AY1223" s="154" t="s">
        <v>158</v>
      </c>
    </row>
    <row r="1224" spans="2:65" s="1" customFormat="1" ht="37.9" customHeight="1">
      <c r="B1224" s="128"/>
      <c r="C1224" s="129" t="s">
        <v>1436</v>
      </c>
      <c r="D1224" s="129" t="s">
        <v>160</v>
      </c>
      <c r="E1224" s="130" t="s">
        <v>1437</v>
      </c>
      <c r="F1224" s="131" t="s">
        <v>1438</v>
      </c>
      <c r="G1224" s="132" t="s">
        <v>163</v>
      </c>
      <c r="H1224" s="133">
        <v>0.625</v>
      </c>
      <c r="I1224" s="184"/>
      <c r="J1224" s="134">
        <f>ROUND(I1224*H1224,2)</f>
        <v>0</v>
      </c>
      <c r="K1224" s="131" t="s">
        <v>164</v>
      </c>
      <c r="L1224" s="29"/>
      <c r="M1224" s="135" t="s">
        <v>1</v>
      </c>
      <c r="N1224" s="136" t="s">
        <v>37</v>
      </c>
      <c r="O1224" s="137">
        <v>9.07</v>
      </c>
      <c r="P1224" s="137">
        <f>O1224*H1224</f>
        <v>5.6687500000000002</v>
      </c>
      <c r="Q1224" s="137">
        <v>0</v>
      </c>
      <c r="R1224" s="137">
        <f>Q1224*H1224</f>
        <v>0</v>
      </c>
      <c r="S1224" s="137">
        <v>2.2000000000000002</v>
      </c>
      <c r="T1224" s="138">
        <f>S1224*H1224</f>
        <v>1.375</v>
      </c>
      <c r="AR1224" s="139" t="s">
        <v>165</v>
      </c>
      <c r="AT1224" s="139" t="s">
        <v>160</v>
      </c>
      <c r="AU1224" s="139" t="s">
        <v>82</v>
      </c>
      <c r="AY1224" s="17" t="s">
        <v>158</v>
      </c>
      <c r="BE1224" s="140">
        <f>IF(N1224="základní",J1224,0)</f>
        <v>0</v>
      </c>
      <c r="BF1224" s="140">
        <f>IF(N1224="snížená",J1224,0)</f>
        <v>0</v>
      </c>
      <c r="BG1224" s="140">
        <f>IF(N1224="zákl. přenesená",J1224,0)</f>
        <v>0</v>
      </c>
      <c r="BH1224" s="140">
        <f>IF(N1224="sníž. přenesená",J1224,0)</f>
        <v>0</v>
      </c>
      <c r="BI1224" s="140">
        <f>IF(N1224="nulová",J1224,0)</f>
        <v>0</v>
      </c>
      <c r="BJ1224" s="17" t="s">
        <v>80</v>
      </c>
      <c r="BK1224" s="140">
        <f>ROUND(I1224*H1224,2)</f>
        <v>0</v>
      </c>
      <c r="BL1224" s="17" t="s">
        <v>165</v>
      </c>
      <c r="BM1224" s="139" t="s">
        <v>1439</v>
      </c>
    </row>
    <row r="1225" spans="2:65" s="13" customFormat="1">
      <c r="B1225" s="147"/>
      <c r="D1225" s="142" t="s">
        <v>167</v>
      </c>
      <c r="E1225" s="148" t="s">
        <v>1</v>
      </c>
      <c r="F1225" s="149" t="s">
        <v>1440</v>
      </c>
      <c r="H1225" s="150">
        <v>0.625</v>
      </c>
      <c r="L1225" s="147"/>
      <c r="M1225" s="151"/>
      <c r="T1225" s="152"/>
      <c r="AT1225" s="148" t="s">
        <v>167</v>
      </c>
      <c r="AU1225" s="148" t="s">
        <v>82</v>
      </c>
      <c r="AV1225" s="13" t="s">
        <v>82</v>
      </c>
      <c r="AW1225" s="13" t="s">
        <v>28</v>
      </c>
      <c r="AX1225" s="13" t="s">
        <v>80</v>
      </c>
      <c r="AY1225" s="148" t="s">
        <v>158</v>
      </c>
    </row>
    <row r="1226" spans="2:65" s="1" customFormat="1" ht="33" customHeight="1">
      <c r="B1226" s="128"/>
      <c r="C1226" s="129" t="s">
        <v>1441</v>
      </c>
      <c r="D1226" s="129" t="s">
        <v>160</v>
      </c>
      <c r="E1226" s="130" t="s">
        <v>1442</v>
      </c>
      <c r="F1226" s="131" t="s">
        <v>1443</v>
      </c>
      <c r="G1226" s="132" t="s">
        <v>163</v>
      </c>
      <c r="H1226" s="133">
        <v>3.25</v>
      </c>
      <c r="I1226" s="184"/>
      <c r="J1226" s="134">
        <f>ROUND(I1226*H1226,2)</f>
        <v>0</v>
      </c>
      <c r="K1226" s="131" t="s">
        <v>164</v>
      </c>
      <c r="L1226" s="29"/>
      <c r="M1226" s="135" t="s">
        <v>1</v>
      </c>
      <c r="N1226" s="136" t="s">
        <v>37</v>
      </c>
      <c r="O1226" s="137">
        <v>7.51</v>
      </c>
      <c r="P1226" s="137">
        <f>O1226*H1226</f>
        <v>24.407499999999999</v>
      </c>
      <c r="Q1226" s="137">
        <v>0</v>
      </c>
      <c r="R1226" s="137">
        <f>Q1226*H1226</f>
        <v>0</v>
      </c>
      <c r="S1226" s="137">
        <v>2.2000000000000002</v>
      </c>
      <c r="T1226" s="138">
        <f>S1226*H1226</f>
        <v>7.15</v>
      </c>
      <c r="AR1226" s="139" t="s">
        <v>165</v>
      </c>
      <c r="AT1226" s="139" t="s">
        <v>160</v>
      </c>
      <c r="AU1226" s="139" t="s">
        <v>82</v>
      </c>
      <c r="AY1226" s="17" t="s">
        <v>158</v>
      </c>
      <c r="BE1226" s="140">
        <f>IF(N1226="základní",J1226,0)</f>
        <v>0</v>
      </c>
      <c r="BF1226" s="140">
        <f>IF(N1226="snížená",J1226,0)</f>
        <v>0</v>
      </c>
      <c r="BG1226" s="140">
        <f>IF(N1226="zákl. přenesená",J1226,0)</f>
        <v>0</v>
      </c>
      <c r="BH1226" s="140">
        <f>IF(N1226="sníž. přenesená",J1226,0)</f>
        <v>0</v>
      </c>
      <c r="BI1226" s="140">
        <f>IF(N1226="nulová",J1226,0)</f>
        <v>0</v>
      </c>
      <c r="BJ1226" s="17" t="s">
        <v>80</v>
      </c>
      <c r="BK1226" s="140">
        <f>ROUND(I1226*H1226,2)</f>
        <v>0</v>
      </c>
      <c r="BL1226" s="17" t="s">
        <v>165</v>
      </c>
      <c r="BM1226" s="139" t="s">
        <v>1444</v>
      </c>
    </row>
    <row r="1227" spans="2:65" s="12" customFormat="1">
      <c r="B1227" s="141"/>
      <c r="D1227" s="142" t="s">
        <v>167</v>
      </c>
      <c r="E1227" s="143" t="s">
        <v>1</v>
      </c>
      <c r="F1227" s="144" t="s">
        <v>1445</v>
      </c>
      <c r="H1227" s="143" t="s">
        <v>1</v>
      </c>
      <c r="L1227" s="141"/>
      <c r="M1227" s="145"/>
      <c r="T1227" s="146"/>
      <c r="AT1227" s="143" t="s">
        <v>167</v>
      </c>
      <c r="AU1227" s="143" t="s">
        <v>82</v>
      </c>
      <c r="AV1227" s="12" t="s">
        <v>80</v>
      </c>
      <c r="AW1227" s="12" t="s">
        <v>28</v>
      </c>
      <c r="AX1227" s="12" t="s">
        <v>72</v>
      </c>
      <c r="AY1227" s="143" t="s">
        <v>158</v>
      </c>
    </row>
    <row r="1228" spans="2:65" s="13" customFormat="1">
      <c r="B1228" s="147"/>
      <c r="D1228" s="142" t="s">
        <v>167</v>
      </c>
      <c r="E1228" s="148" t="s">
        <v>1</v>
      </c>
      <c r="F1228" s="149" t="s">
        <v>1446</v>
      </c>
      <c r="H1228" s="150">
        <v>3.25</v>
      </c>
      <c r="L1228" s="147"/>
      <c r="M1228" s="151"/>
      <c r="T1228" s="152"/>
      <c r="AT1228" s="148" t="s">
        <v>167</v>
      </c>
      <c r="AU1228" s="148" t="s">
        <v>82</v>
      </c>
      <c r="AV1228" s="13" t="s">
        <v>82</v>
      </c>
      <c r="AW1228" s="13" t="s">
        <v>28</v>
      </c>
      <c r="AX1228" s="13" t="s">
        <v>80</v>
      </c>
      <c r="AY1228" s="148" t="s">
        <v>158</v>
      </c>
    </row>
    <row r="1229" spans="2:65" s="1" customFormat="1" ht="33" customHeight="1">
      <c r="B1229" s="128"/>
      <c r="C1229" s="129" t="s">
        <v>1447</v>
      </c>
      <c r="D1229" s="129" t="s">
        <v>160</v>
      </c>
      <c r="E1229" s="130" t="s">
        <v>1442</v>
      </c>
      <c r="F1229" s="131" t="s">
        <v>1443</v>
      </c>
      <c r="G1229" s="132" t="s">
        <v>163</v>
      </c>
      <c r="H1229" s="133">
        <v>7.5839999999999996</v>
      </c>
      <c r="I1229" s="184"/>
      <c r="J1229" s="134">
        <f>ROUND(I1229*H1229,2)</f>
        <v>0</v>
      </c>
      <c r="K1229" s="131" t="s">
        <v>164</v>
      </c>
      <c r="L1229" s="29"/>
      <c r="M1229" s="135" t="s">
        <v>1</v>
      </c>
      <c r="N1229" s="136" t="s">
        <v>37</v>
      </c>
      <c r="O1229" s="137">
        <v>7.51</v>
      </c>
      <c r="P1229" s="137">
        <f>O1229*H1229</f>
        <v>56.955839999999995</v>
      </c>
      <c r="Q1229" s="137">
        <v>0</v>
      </c>
      <c r="R1229" s="137">
        <f>Q1229*H1229</f>
        <v>0</v>
      </c>
      <c r="S1229" s="137">
        <v>2.2000000000000002</v>
      </c>
      <c r="T1229" s="138">
        <f>S1229*H1229</f>
        <v>16.684799999999999</v>
      </c>
      <c r="AR1229" s="139" t="s">
        <v>165</v>
      </c>
      <c r="AT1229" s="139" t="s">
        <v>160</v>
      </c>
      <c r="AU1229" s="139" t="s">
        <v>82</v>
      </c>
      <c r="AY1229" s="17" t="s">
        <v>158</v>
      </c>
      <c r="BE1229" s="140">
        <f>IF(N1229="základní",J1229,0)</f>
        <v>0</v>
      </c>
      <c r="BF1229" s="140">
        <f>IF(N1229="snížená",J1229,0)</f>
        <v>0</v>
      </c>
      <c r="BG1229" s="140">
        <f>IF(N1229="zákl. přenesená",J1229,0)</f>
        <v>0</v>
      </c>
      <c r="BH1229" s="140">
        <f>IF(N1229="sníž. přenesená",J1229,0)</f>
        <v>0</v>
      </c>
      <c r="BI1229" s="140">
        <f>IF(N1229="nulová",J1229,0)</f>
        <v>0</v>
      </c>
      <c r="BJ1229" s="17" t="s">
        <v>80</v>
      </c>
      <c r="BK1229" s="140">
        <f>ROUND(I1229*H1229,2)</f>
        <v>0</v>
      </c>
      <c r="BL1229" s="17" t="s">
        <v>165</v>
      </c>
      <c r="BM1229" s="139" t="s">
        <v>1448</v>
      </c>
    </row>
    <row r="1230" spans="2:65" s="12" customFormat="1">
      <c r="B1230" s="141"/>
      <c r="D1230" s="142" t="s">
        <v>167</v>
      </c>
      <c r="E1230" s="143" t="s">
        <v>1</v>
      </c>
      <c r="F1230" s="144" t="s">
        <v>289</v>
      </c>
      <c r="H1230" s="143" t="s">
        <v>1</v>
      </c>
      <c r="L1230" s="141"/>
      <c r="M1230" s="145"/>
      <c r="T1230" s="146"/>
      <c r="AT1230" s="143" t="s">
        <v>167</v>
      </c>
      <c r="AU1230" s="143" t="s">
        <v>82</v>
      </c>
      <c r="AV1230" s="12" t="s">
        <v>80</v>
      </c>
      <c r="AW1230" s="12" t="s">
        <v>28</v>
      </c>
      <c r="AX1230" s="12" t="s">
        <v>72</v>
      </c>
      <c r="AY1230" s="143" t="s">
        <v>158</v>
      </c>
    </row>
    <row r="1231" spans="2:65" s="13" customFormat="1">
      <c r="B1231" s="147"/>
      <c r="D1231" s="142" t="s">
        <v>167</v>
      </c>
      <c r="E1231" s="148" t="s">
        <v>1</v>
      </c>
      <c r="F1231" s="149" t="s">
        <v>1449</v>
      </c>
      <c r="H1231" s="150">
        <v>6.758</v>
      </c>
      <c r="L1231" s="147"/>
      <c r="M1231" s="151"/>
      <c r="T1231" s="152"/>
      <c r="AT1231" s="148" t="s">
        <v>167</v>
      </c>
      <c r="AU1231" s="148" t="s">
        <v>82</v>
      </c>
      <c r="AV1231" s="13" t="s">
        <v>82</v>
      </c>
      <c r="AW1231" s="13" t="s">
        <v>28</v>
      </c>
      <c r="AX1231" s="13" t="s">
        <v>72</v>
      </c>
      <c r="AY1231" s="148" t="s">
        <v>158</v>
      </c>
    </row>
    <row r="1232" spans="2:65" s="13" customFormat="1">
      <c r="B1232" s="147"/>
      <c r="D1232" s="142" t="s">
        <v>167</v>
      </c>
      <c r="E1232" s="148" t="s">
        <v>1</v>
      </c>
      <c r="F1232" s="149" t="s">
        <v>1450</v>
      </c>
      <c r="H1232" s="150">
        <v>0.82599999999999996</v>
      </c>
      <c r="L1232" s="147"/>
      <c r="M1232" s="151"/>
      <c r="T1232" s="152"/>
      <c r="AT1232" s="148" t="s">
        <v>167</v>
      </c>
      <c r="AU1232" s="148" t="s">
        <v>82</v>
      </c>
      <c r="AV1232" s="13" t="s">
        <v>82</v>
      </c>
      <c r="AW1232" s="13" t="s">
        <v>28</v>
      </c>
      <c r="AX1232" s="13" t="s">
        <v>72</v>
      </c>
      <c r="AY1232" s="148" t="s">
        <v>158</v>
      </c>
    </row>
    <row r="1233" spans="2:65" s="14" customFormat="1">
      <c r="B1233" s="153"/>
      <c r="D1233" s="142" t="s">
        <v>167</v>
      </c>
      <c r="E1233" s="154" t="s">
        <v>1</v>
      </c>
      <c r="F1233" s="155" t="s">
        <v>200</v>
      </c>
      <c r="H1233" s="156">
        <v>7.5839999999999996</v>
      </c>
      <c r="L1233" s="153"/>
      <c r="M1233" s="157"/>
      <c r="T1233" s="158"/>
      <c r="AT1233" s="154" t="s">
        <v>167</v>
      </c>
      <c r="AU1233" s="154" t="s">
        <v>82</v>
      </c>
      <c r="AV1233" s="14" t="s">
        <v>165</v>
      </c>
      <c r="AW1233" s="14" t="s">
        <v>28</v>
      </c>
      <c r="AX1233" s="14" t="s">
        <v>80</v>
      </c>
      <c r="AY1233" s="154" t="s">
        <v>158</v>
      </c>
    </row>
    <row r="1234" spans="2:65" s="1" customFormat="1" ht="24.2" customHeight="1">
      <c r="B1234" s="128"/>
      <c r="C1234" s="129" t="s">
        <v>1451</v>
      </c>
      <c r="D1234" s="129" t="s">
        <v>160</v>
      </c>
      <c r="E1234" s="130" t="s">
        <v>1452</v>
      </c>
      <c r="F1234" s="131" t="s">
        <v>1453</v>
      </c>
      <c r="G1234" s="132" t="s">
        <v>212</v>
      </c>
      <c r="H1234" s="133">
        <v>192.16</v>
      </c>
      <c r="I1234" s="184"/>
      <c r="J1234" s="134">
        <f>ROUND(I1234*H1234,2)</f>
        <v>0</v>
      </c>
      <c r="K1234" s="131" t="s">
        <v>164</v>
      </c>
      <c r="L1234" s="29"/>
      <c r="M1234" s="135" t="s">
        <v>1</v>
      </c>
      <c r="N1234" s="136" t="s">
        <v>37</v>
      </c>
      <c r="O1234" s="137">
        <v>0.30099999999999999</v>
      </c>
      <c r="P1234" s="137">
        <f>O1234*H1234</f>
        <v>57.840159999999997</v>
      </c>
      <c r="Q1234" s="137">
        <v>0</v>
      </c>
      <c r="R1234" s="137">
        <f>Q1234*H1234</f>
        <v>0</v>
      </c>
      <c r="S1234" s="137">
        <v>0.09</v>
      </c>
      <c r="T1234" s="138">
        <f>S1234*H1234</f>
        <v>17.2944</v>
      </c>
      <c r="AR1234" s="139" t="s">
        <v>165</v>
      </c>
      <c r="AT1234" s="139" t="s">
        <v>160</v>
      </c>
      <c r="AU1234" s="139" t="s">
        <v>82</v>
      </c>
      <c r="AY1234" s="17" t="s">
        <v>158</v>
      </c>
      <c r="BE1234" s="140">
        <f>IF(N1234="základní",J1234,0)</f>
        <v>0</v>
      </c>
      <c r="BF1234" s="140">
        <f>IF(N1234="snížená",J1234,0)</f>
        <v>0</v>
      </c>
      <c r="BG1234" s="140">
        <f>IF(N1234="zákl. přenesená",J1234,0)</f>
        <v>0</v>
      </c>
      <c r="BH1234" s="140">
        <f>IF(N1234="sníž. přenesená",J1234,0)</f>
        <v>0</v>
      </c>
      <c r="BI1234" s="140">
        <f>IF(N1234="nulová",J1234,0)</f>
        <v>0</v>
      </c>
      <c r="BJ1234" s="17" t="s">
        <v>80</v>
      </c>
      <c r="BK1234" s="140">
        <f>ROUND(I1234*H1234,2)</f>
        <v>0</v>
      </c>
      <c r="BL1234" s="17" t="s">
        <v>165</v>
      </c>
      <c r="BM1234" s="139" t="s">
        <v>1454</v>
      </c>
    </row>
    <row r="1235" spans="2:65" s="12" customFormat="1">
      <c r="B1235" s="141"/>
      <c r="D1235" s="142" t="s">
        <v>167</v>
      </c>
      <c r="E1235" s="143" t="s">
        <v>1</v>
      </c>
      <c r="F1235" s="144" t="s">
        <v>1455</v>
      </c>
      <c r="H1235" s="143" t="s">
        <v>1</v>
      </c>
      <c r="L1235" s="141"/>
      <c r="M1235" s="145"/>
      <c r="T1235" s="146"/>
      <c r="AT1235" s="143" t="s">
        <v>167</v>
      </c>
      <c r="AU1235" s="143" t="s">
        <v>82</v>
      </c>
      <c r="AV1235" s="12" t="s">
        <v>80</v>
      </c>
      <c r="AW1235" s="12" t="s">
        <v>28</v>
      </c>
      <c r="AX1235" s="12" t="s">
        <v>72</v>
      </c>
      <c r="AY1235" s="143" t="s">
        <v>158</v>
      </c>
    </row>
    <row r="1236" spans="2:65" s="13" customFormat="1">
      <c r="B1236" s="147"/>
      <c r="D1236" s="142" t="s">
        <v>167</v>
      </c>
      <c r="E1236" s="148" t="s">
        <v>1</v>
      </c>
      <c r="F1236" s="149" t="s">
        <v>1456</v>
      </c>
      <c r="H1236" s="150">
        <v>140</v>
      </c>
      <c r="L1236" s="147"/>
      <c r="M1236" s="151"/>
      <c r="T1236" s="152"/>
      <c r="AT1236" s="148" t="s">
        <v>167</v>
      </c>
      <c r="AU1236" s="148" t="s">
        <v>82</v>
      </c>
      <c r="AV1236" s="13" t="s">
        <v>82</v>
      </c>
      <c r="AW1236" s="13" t="s">
        <v>28</v>
      </c>
      <c r="AX1236" s="13" t="s">
        <v>72</v>
      </c>
      <c r="AY1236" s="148" t="s">
        <v>158</v>
      </c>
    </row>
    <row r="1237" spans="2:65" s="13" customFormat="1">
      <c r="B1237" s="147"/>
      <c r="D1237" s="142" t="s">
        <v>167</v>
      </c>
      <c r="E1237" s="148" t="s">
        <v>1</v>
      </c>
      <c r="F1237" s="149" t="s">
        <v>1457</v>
      </c>
      <c r="H1237" s="150">
        <v>16.3</v>
      </c>
      <c r="L1237" s="147"/>
      <c r="M1237" s="151"/>
      <c r="T1237" s="152"/>
      <c r="AT1237" s="148" t="s">
        <v>167</v>
      </c>
      <c r="AU1237" s="148" t="s">
        <v>82</v>
      </c>
      <c r="AV1237" s="13" t="s">
        <v>82</v>
      </c>
      <c r="AW1237" s="13" t="s">
        <v>28</v>
      </c>
      <c r="AX1237" s="13" t="s">
        <v>72</v>
      </c>
      <c r="AY1237" s="148" t="s">
        <v>158</v>
      </c>
    </row>
    <row r="1238" spans="2:65" s="13" customFormat="1">
      <c r="B1238" s="147"/>
      <c r="D1238" s="142" t="s">
        <v>167</v>
      </c>
      <c r="E1238" s="148" t="s">
        <v>1</v>
      </c>
      <c r="F1238" s="149" t="s">
        <v>1458</v>
      </c>
      <c r="H1238" s="150">
        <v>35.86</v>
      </c>
      <c r="L1238" s="147"/>
      <c r="M1238" s="151"/>
      <c r="T1238" s="152"/>
      <c r="AT1238" s="148" t="s">
        <v>167</v>
      </c>
      <c r="AU1238" s="148" t="s">
        <v>82</v>
      </c>
      <c r="AV1238" s="13" t="s">
        <v>82</v>
      </c>
      <c r="AW1238" s="13" t="s">
        <v>28</v>
      </c>
      <c r="AX1238" s="13" t="s">
        <v>72</v>
      </c>
      <c r="AY1238" s="148" t="s">
        <v>158</v>
      </c>
    </row>
    <row r="1239" spans="2:65" s="14" customFormat="1">
      <c r="B1239" s="153"/>
      <c r="D1239" s="142" t="s">
        <v>167</v>
      </c>
      <c r="E1239" s="154" t="s">
        <v>1</v>
      </c>
      <c r="F1239" s="155" t="s">
        <v>200</v>
      </c>
      <c r="H1239" s="156">
        <v>192.16</v>
      </c>
      <c r="L1239" s="153"/>
      <c r="M1239" s="157"/>
      <c r="T1239" s="158"/>
      <c r="AT1239" s="154" t="s">
        <v>167</v>
      </c>
      <c r="AU1239" s="154" t="s">
        <v>82</v>
      </c>
      <c r="AV1239" s="14" t="s">
        <v>165</v>
      </c>
      <c r="AW1239" s="14" t="s">
        <v>28</v>
      </c>
      <c r="AX1239" s="14" t="s">
        <v>80</v>
      </c>
      <c r="AY1239" s="154" t="s">
        <v>158</v>
      </c>
    </row>
    <row r="1240" spans="2:65" s="1" customFormat="1" ht="33" customHeight="1">
      <c r="B1240" s="128"/>
      <c r="C1240" s="129" t="s">
        <v>1459</v>
      </c>
      <c r="D1240" s="129" t="s">
        <v>160</v>
      </c>
      <c r="E1240" s="130" t="s">
        <v>1460</v>
      </c>
      <c r="F1240" s="131" t="s">
        <v>1461</v>
      </c>
      <c r="G1240" s="132" t="s">
        <v>163</v>
      </c>
      <c r="H1240" s="133">
        <v>19.120999999999999</v>
      </c>
      <c r="I1240" s="184"/>
      <c r="J1240" s="134">
        <f>ROUND(I1240*H1240,2)</f>
        <v>0</v>
      </c>
      <c r="K1240" s="131" t="s">
        <v>164</v>
      </c>
      <c r="L1240" s="29"/>
      <c r="M1240" s="135" t="s">
        <v>1</v>
      </c>
      <c r="N1240" s="136" t="s">
        <v>37</v>
      </c>
      <c r="O1240" s="137">
        <v>4.0289999999999999</v>
      </c>
      <c r="P1240" s="137">
        <f>O1240*H1240</f>
        <v>77.038508999999991</v>
      </c>
      <c r="Q1240" s="137">
        <v>0</v>
      </c>
      <c r="R1240" s="137">
        <f>Q1240*H1240</f>
        <v>0</v>
      </c>
      <c r="S1240" s="137">
        <v>2.9000000000000001E-2</v>
      </c>
      <c r="T1240" s="138">
        <f>S1240*H1240</f>
        <v>0.55450900000000003</v>
      </c>
      <c r="AR1240" s="139" t="s">
        <v>165</v>
      </c>
      <c r="AT1240" s="139" t="s">
        <v>160</v>
      </c>
      <c r="AU1240" s="139" t="s">
        <v>82</v>
      </c>
      <c r="AY1240" s="17" t="s">
        <v>158</v>
      </c>
      <c r="BE1240" s="140">
        <f>IF(N1240="základní",J1240,0)</f>
        <v>0</v>
      </c>
      <c r="BF1240" s="140">
        <f>IF(N1240="snížená",J1240,0)</f>
        <v>0</v>
      </c>
      <c r="BG1240" s="140">
        <f>IF(N1240="zákl. přenesená",J1240,0)</f>
        <v>0</v>
      </c>
      <c r="BH1240" s="140">
        <f>IF(N1240="sníž. přenesená",J1240,0)</f>
        <v>0</v>
      </c>
      <c r="BI1240" s="140">
        <f>IF(N1240="nulová",J1240,0)</f>
        <v>0</v>
      </c>
      <c r="BJ1240" s="17" t="s">
        <v>80</v>
      </c>
      <c r="BK1240" s="140">
        <f>ROUND(I1240*H1240,2)</f>
        <v>0</v>
      </c>
      <c r="BL1240" s="17" t="s">
        <v>165</v>
      </c>
      <c r="BM1240" s="139" t="s">
        <v>1462</v>
      </c>
    </row>
    <row r="1241" spans="2:65" s="12" customFormat="1">
      <c r="B1241" s="141"/>
      <c r="D1241" s="142" t="s">
        <v>167</v>
      </c>
      <c r="E1241" s="143" t="s">
        <v>1</v>
      </c>
      <c r="F1241" s="144" t="s">
        <v>289</v>
      </c>
      <c r="H1241" s="143" t="s">
        <v>1</v>
      </c>
      <c r="L1241" s="141"/>
      <c r="M1241" s="145"/>
      <c r="T1241" s="146"/>
      <c r="AT1241" s="143" t="s">
        <v>167</v>
      </c>
      <c r="AU1241" s="143" t="s">
        <v>82</v>
      </c>
      <c r="AV1241" s="12" t="s">
        <v>80</v>
      </c>
      <c r="AW1241" s="12" t="s">
        <v>28</v>
      </c>
      <c r="AX1241" s="12" t="s">
        <v>72</v>
      </c>
      <c r="AY1241" s="143" t="s">
        <v>158</v>
      </c>
    </row>
    <row r="1242" spans="2:65" s="13" customFormat="1">
      <c r="B1242" s="147"/>
      <c r="D1242" s="142" t="s">
        <v>167</v>
      </c>
      <c r="E1242" s="148" t="s">
        <v>1</v>
      </c>
      <c r="F1242" s="149" t="s">
        <v>1463</v>
      </c>
      <c r="H1242" s="150">
        <v>19.120999999999999</v>
      </c>
      <c r="L1242" s="147"/>
      <c r="M1242" s="151"/>
      <c r="T1242" s="152"/>
      <c r="AT1242" s="148" t="s">
        <v>167</v>
      </c>
      <c r="AU1242" s="148" t="s">
        <v>82</v>
      </c>
      <c r="AV1242" s="13" t="s">
        <v>82</v>
      </c>
      <c r="AW1242" s="13" t="s">
        <v>28</v>
      </c>
      <c r="AX1242" s="13" t="s">
        <v>80</v>
      </c>
      <c r="AY1242" s="148" t="s">
        <v>158</v>
      </c>
    </row>
    <row r="1243" spans="2:65" s="1" customFormat="1" ht="24.2" customHeight="1">
      <c r="B1243" s="128"/>
      <c r="C1243" s="129" t="s">
        <v>1464</v>
      </c>
      <c r="D1243" s="129" t="s">
        <v>160</v>
      </c>
      <c r="E1243" s="130" t="s">
        <v>1465</v>
      </c>
      <c r="F1243" s="131" t="s">
        <v>1466</v>
      </c>
      <c r="G1243" s="132" t="s">
        <v>212</v>
      </c>
      <c r="H1243" s="133">
        <v>347.6</v>
      </c>
      <c r="I1243" s="184"/>
      <c r="J1243" s="134">
        <f>ROUND(I1243*H1243,2)</f>
        <v>0</v>
      </c>
      <c r="K1243" s="131" t="s">
        <v>164</v>
      </c>
      <c r="L1243" s="29"/>
      <c r="M1243" s="135" t="s">
        <v>1</v>
      </c>
      <c r="N1243" s="136" t="s">
        <v>37</v>
      </c>
      <c r="O1243" s="137">
        <v>0.16200000000000001</v>
      </c>
      <c r="P1243" s="137">
        <f>O1243*H1243</f>
        <v>56.311200000000007</v>
      </c>
      <c r="Q1243" s="137">
        <v>0</v>
      </c>
      <c r="R1243" s="137">
        <f>Q1243*H1243</f>
        <v>0</v>
      </c>
      <c r="S1243" s="137">
        <v>3.5000000000000003E-2</v>
      </c>
      <c r="T1243" s="138">
        <f>S1243*H1243</f>
        <v>12.166000000000002</v>
      </c>
      <c r="AR1243" s="139" t="s">
        <v>165</v>
      </c>
      <c r="AT1243" s="139" t="s">
        <v>160</v>
      </c>
      <c r="AU1243" s="139" t="s">
        <v>82</v>
      </c>
      <c r="AY1243" s="17" t="s">
        <v>158</v>
      </c>
      <c r="BE1243" s="140">
        <f>IF(N1243="základní",J1243,0)</f>
        <v>0</v>
      </c>
      <c r="BF1243" s="140">
        <f>IF(N1243="snížená",J1243,0)</f>
        <v>0</v>
      </c>
      <c r="BG1243" s="140">
        <f>IF(N1243="zákl. přenesená",J1243,0)</f>
        <v>0</v>
      </c>
      <c r="BH1243" s="140">
        <f>IF(N1243="sníž. přenesená",J1243,0)</f>
        <v>0</v>
      </c>
      <c r="BI1243" s="140">
        <f>IF(N1243="nulová",J1243,0)</f>
        <v>0</v>
      </c>
      <c r="BJ1243" s="17" t="s">
        <v>80</v>
      </c>
      <c r="BK1243" s="140">
        <f>ROUND(I1243*H1243,2)</f>
        <v>0</v>
      </c>
      <c r="BL1243" s="17" t="s">
        <v>165</v>
      </c>
      <c r="BM1243" s="139" t="s">
        <v>1467</v>
      </c>
    </row>
    <row r="1244" spans="2:65" s="12" customFormat="1">
      <c r="B1244" s="141"/>
      <c r="D1244" s="142" t="s">
        <v>167</v>
      </c>
      <c r="E1244" s="143" t="s">
        <v>1</v>
      </c>
      <c r="F1244" s="144" t="s">
        <v>289</v>
      </c>
      <c r="H1244" s="143" t="s">
        <v>1</v>
      </c>
      <c r="L1244" s="141"/>
      <c r="M1244" s="145"/>
      <c r="T1244" s="146"/>
      <c r="AT1244" s="143" t="s">
        <v>167</v>
      </c>
      <c r="AU1244" s="143" t="s">
        <v>82</v>
      </c>
      <c r="AV1244" s="12" t="s">
        <v>80</v>
      </c>
      <c r="AW1244" s="12" t="s">
        <v>28</v>
      </c>
      <c r="AX1244" s="12" t="s">
        <v>72</v>
      </c>
      <c r="AY1244" s="143" t="s">
        <v>158</v>
      </c>
    </row>
    <row r="1245" spans="2:65" s="13" customFormat="1">
      <c r="B1245" s="147"/>
      <c r="D1245" s="142" t="s">
        <v>167</v>
      </c>
      <c r="E1245" s="148" t="s">
        <v>1</v>
      </c>
      <c r="F1245" s="149" t="s">
        <v>1468</v>
      </c>
      <c r="H1245" s="150">
        <v>156.30000000000001</v>
      </c>
      <c r="L1245" s="147"/>
      <c r="M1245" s="151"/>
      <c r="T1245" s="152"/>
      <c r="AT1245" s="148" t="s">
        <v>167</v>
      </c>
      <c r="AU1245" s="148" t="s">
        <v>82</v>
      </c>
      <c r="AV1245" s="13" t="s">
        <v>82</v>
      </c>
      <c r="AW1245" s="13" t="s">
        <v>28</v>
      </c>
      <c r="AX1245" s="13" t="s">
        <v>72</v>
      </c>
      <c r="AY1245" s="148" t="s">
        <v>158</v>
      </c>
    </row>
    <row r="1246" spans="2:65" s="12" customFormat="1">
      <c r="B1246" s="141"/>
      <c r="D1246" s="142" t="s">
        <v>167</v>
      </c>
      <c r="E1246" s="143" t="s">
        <v>1</v>
      </c>
      <c r="F1246" s="144" t="s">
        <v>385</v>
      </c>
      <c r="H1246" s="143" t="s">
        <v>1</v>
      </c>
      <c r="L1246" s="141"/>
      <c r="M1246" s="145"/>
      <c r="T1246" s="146"/>
      <c r="AT1246" s="143" t="s">
        <v>167</v>
      </c>
      <c r="AU1246" s="143" t="s">
        <v>82</v>
      </c>
      <c r="AV1246" s="12" t="s">
        <v>80</v>
      </c>
      <c r="AW1246" s="12" t="s">
        <v>28</v>
      </c>
      <c r="AX1246" s="12" t="s">
        <v>72</v>
      </c>
      <c r="AY1246" s="143" t="s">
        <v>158</v>
      </c>
    </row>
    <row r="1247" spans="2:65" s="13" customFormat="1">
      <c r="B1247" s="147"/>
      <c r="D1247" s="142" t="s">
        <v>167</v>
      </c>
      <c r="E1247" s="148" t="s">
        <v>1</v>
      </c>
      <c r="F1247" s="149" t="s">
        <v>1469</v>
      </c>
      <c r="H1247" s="150">
        <v>191.3</v>
      </c>
      <c r="L1247" s="147"/>
      <c r="M1247" s="151"/>
      <c r="T1247" s="152"/>
      <c r="AT1247" s="148" t="s">
        <v>167</v>
      </c>
      <c r="AU1247" s="148" t="s">
        <v>82</v>
      </c>
      <c r="AV1247" s="13" t="s">
        <v>82</v>
      </c>
      <c r="AW1247" s="13" t="s">
        <v>28</v>
      </c>
      <c r="AX1247" s="13" t="s">
        <v>72</v>
      </c>
      <c r="AY1247" s="148" t="s">
        <v>158</v>
      </c>
    </row>
    <row r="1248" spans="2:65" s="14" customFormat="1">
      <c r="B1248" s="153"/>
      <c r="D1248" s="142" t="s">
        <v>167</v>
      </c>
      <c r="E1248" s="154" t="s">
        <v>1</v>
      </c>
      <c r="F1248" s="155" t="s">
        <v>200</v>
      </c>
      <c r="H1248" s="156">
        <v>347.6</v>
      </c>
      <c r="L1248" s="153"/>
      <c r="M1248" s="157"/>
      <c r="T1248" s="158"/>
      <c r="AT1248" s="154" t="s">
        <v>167</v>
      </c>
      <c r="AU1248" s="154" t="s">
        <v>82</v>
      </c>
      <c r="AV1248" s="14" t="s">
        <v>165</v>
      </c>
      <c r="AW1248" s="14" t="s">
        <v>28</v>
      </c>
      <c r="AX1248" s="14" t="s">
        <v>80</v>
      </c>
      <c r="AY1248" s="154" t="s">
        <v>158</v>
      </c>
    </row>
    <row r="1249" spans="2:65" s="1" customFormat="1" ht="33" customHeight="1">
      <c r="B1249" s="128"/>
      <c r="C1249" s="129" t="s">
        <v>1470</v>
      </c>
      <c r="D1249" s="129" t="s">
        <v>160</v>
      </c>
      <c r="E1249" s="130" t="s">
        <v>1471</v>
      </c>
      <c r="F1249" s="131" t="s">
        <v>1472</v>
      </c>
      <c r="G1249" s="132" t="s">
        <v>212</v>
      </c>
      <c r="H1249" s="133">
        <v>52.04</v>
      </c>
      <c r="I1249" s="184"/>
      <c r="J1249" s="134">
        <f>ROUND(I1249*H1249,2)</f>
        <v>0</v>
      </c>
      <c r="K1249" s="131" t="s">
        <v>164</v>
      </c>
      <c r="L1249" s="29"/>
      <c r="M1249" s="135" t="s">
        <v>1</v>
      </c>
      <c r="N1249" s="136" t="s">
        <v>37</v>
      </c>
      <c r="O1249" s="137">
        <v>0.375</v>
      </c>
      <c r="P1249" s="137">
        <f>O1249*H1249</f>
        <v>19.515000000000001</v>
      </c>
      <c r="Q1249" s="137">
        <v>0</v>
      </c>
      <c r="R1249" s="137">
        <f>Q1249*H1249</f>
        <v>0</v>
      </c>
      <c r="S1249" s="137">
        <v>0.12</v>
      </c>
      <c r="T1249" s="138">
        <f>S1249*H1249</f>
        <v>6.2447999999999997</v>
      </c>
      <c r="AR1249" s="139" t="s">
        <v>165</v>
      </c>
      <c r="AT1249" s="139" t="s">
        <v>160</v>
      </c>
      <c r="AU1249" s="139" t="s">
        <v>82</v>
      </c>
      <c r="AY1249" s="17" t="s">
        <v>158</v>
      </c>
      <c r="BE1249" s="140">
        <f>IF(N1249="základní",J1249,0)</f>
        <v>0</v>
      </c>
      <c r="BF1249" s="140">
        <f>IF(N1249="snížená",J1249,0)</f>
        <v>0</v>
      </c>
      <c r="BG1249" s="140">
        <f>IF(N1249="zákl. přenesená",J1249,0)</f>
        <v>0</v>
      </c>
      <c r="BH1249" s="140">
        <f>IF(N1249="sníž. přenesená",J1249,0)</f>
        <v>0</v>
      </c>
      <c r="BI1249" s="140">
        <f>IF(N1249="nulová",J1249,0)</f>
        <v>0</v>
      </c>
      <c r="BJ1249" s="17" t="s">
        <v>80</v>
      </c>
      <c r="BK1249" s="140">
        <f>ROUND(I1249*H1249,2)</f>
        <v>0</v>
      </c>
      <c r="BL1249" s="17" t="s">
        <v>165</v>
      </c>
      <c r="BM1249" s="139" t="s">
        <v>1473</v>
      </c>
    </row>
    <row r="1250" spans="2:65" s="12" customFormat="1">
      <c r="B1250" s="141"/>
      <c r="D1250" s="142" t="s">
        <v>167</v>
      </c>
      <c r="E1250" s="143" t="s">
        <v>1</v>
      </c>
      <c r="F1250" s="144" t="s">
        <v>1474</v>
      </c>
      <c r="H1250" s="143" t="s">
        <v>1</v>
      </c>
      <c r="L1250" s="141"/>
      <c r="M1250" s="145"/>
      <c r="T1250" s="146"/>
      <c r="AT1250" s="143" t="s">
        <v>167</v>
      </c>
      <c r="AU1250" s="143" t="s">
        <v>82</v>
      </c>
      <c r="AV1250" s="12" t="s">
        <v>80</v>
      </c>
      <c r="AW1250" s="12" t="s">
        <v>28</v>
      </c>
      <c r="AX1250" s="12" t="s">
        <v>72</v>
      </c>
      <c r="AY1250" s="143" t="s">
        <v>158</v>
      </c>
    </row>
    <row r="1251" spans="2:65" s="13" customFormat="1">
      <c r="B1251" s="147"/>
      <c r="D1251" s="142" t="s">
        <v>167</v>
      </c>
      <c r="E1251" s="148" t="s">
        <v>1</v>
      </c>
      <c r="F1251" s="149" t="s">
        <v>1475</v>
      </c>
      <c r="H1251" s="150">
        <v>52.04</v>
      </c>
      <c r="L1251" s="147"/>
      <c r="M1251" s="151"/>
      <c r="T1251" s="152"/>
      <c r="AT1251" s="148" t="s">
        <v>167</v>
      </c>
      <c r="AU1251" s="148" t="s">
        <v>82</v>
      </c>
      <c r="AV1251" s="13" t="s">
        <v>82</v>
      </c>
      <c r="AW1251" s="13" t="s">
        <v>28</v>
      </c>
      <c r="AX1251" s="13" t="s">
        <v>80</v>
      </c>
      <c r="AY1251" s="148" t="s">
        <v>158</v>
      </c>
    </row>
    <row r="1252" spans="2:65" s="1" customFormat="1" ht="16.5" customHeight="1">
      <c r="B1252" s="128"/>
      <c r="C1252" s="129" t="s">
        <v>1476</v>
      </c>
      <c r="D1252" s="129" t="s">
        <v>160</v>
      </c>
      <c r="E1252" s="130" t="s">
        <v>1477</v>
      </c>
      <c r="F1252" s="131" t="s">
        <v>1478</v>
      </c>
      <c r="G1252" s="132" t="s">
        <v>237</v>
      </c>
      <c r="H1252" s="133">
        <v>156.61000000000001</v>
      </c>
      <c r="I1252" s="184"/>
      <c r="J1252" s="134">
        <f>ROUND(I1252*H1252,2)</f>
        <v>0</v>
      </c>
      <c r="K1252" s="131" t="s">
        <v>164</v>
      </c>
      <c r="L1252" s="29"/>
      <c r="M1252" s="135" t="s">
        <v>1</v>
      </c>
      <c r="N1252" s="136" t="s">
        <v>37</v>
      </c>
      <c r="O1252" s="137">
        <v>9.8000000000000004E-2</v>
      </c>
      <c r="P1252" s="137">
        <f>O1252*H1252</f>
        <v>15.347780000000002</v>
      </c>
      <c r="Q1252" s="137">
        <v>0</v>
      </c>
      <c r="R1252" s="137">
        <f>Q1252*H1252</f>
        <v>0</v>
      </c>
      <c r="S1252" s="137">
        <v>8.9999999999999993E-3</v>
      </c>
      <c r="T1252" s="138">
        <f>S1252*H1252</f>
        <v>1.4094899999999999</v>
      </c>
      <c r="AR1252" s="139" t="s">
        <v>165</v>
      </c>
      <c r="AT1252" s="139" t="s">
        <v>160</v>
      </c>
      <c r="AU1252" s="139" t="s">
        <v>82</v>
      </c>
      <c r="AY1252" s="17" t="s">
        <v>158</v>
      </c>
      <c r="BE1252" s="140">
        <f>IF(N1252="základní",J1252,0)</f>
        <v>0</v>
      </c>
      <c r="BF1252" s="140">
        <f>IF(N1252="snížená",J1252,0)</f>
        <v>0</v>
      </c>
      <c r="BG1252" s="140">
        <f>IF(N1252="zákl. přenesená",J1252,0)</f>
        <v>0</v>
      </c>
      <c r="BH1252" s="140">
        <f>IF(N1252="sníž. přenesená",J1252,0)</f>
        <v>0</v>
      </c>
      <c r="BI1252" s="140">
        <f>IF(N1252="nulová",J1252,0)</f>
        <v>0</v>
      </c>
      <c r="BJ1252" s="17" t="s">
        <v>80</v>
      </c>
      <c r="BK1252" s="140">
        <f>ROUND(I1252*H1252,2)</f>
        <v>0</v>
      </c>
      <c r="BL1252" s="17" t="s">
        <v>165</v>
      </c>
      <c r="BM1252" s="139" t="s">
        <v>1479</v>
      </c>
    </row>
    <row r="1253" spans="2:65" s="12" customFormat="1">
      <c r="B1253" s="141"/>
      <c r="D1253" s="142" t="s">
        <v>167</v>
      </c>
      <c r="E1253" s="143" t="s">
        <v>1</v>
      </c>
      <c r="F1253" s="144" t="s">
        <v>289</v>
      </c>
      <c r="H1253" s="143" t="s">
        <v>1</v>
      </c>
      <c r="L1253" s="141"/>
      <c r="M1253" s="145"/>
      <c r="T1253" s="146"/>
      <c r="AT1253" s="143" t="s">
        <v>167</v>
      </c>
      <c r="AU1253" s="143" t="s">
        <v>82</v>
      </c>
      <c r="AV1253" s="12" t="s">
        <v>80</v>
      </c>
      <c r="AW1253" s="12" t="s">
        <v>28</v>
      </c>
      <c r="AX1253" s="12" t="s">
        <v>72</v>
      </c>
      <c r="AY1253" s="143" t="s">
        <v>158</v>
      </c>
    </row>
    <row r="1254" spans="2:65" s="13" customFormat="1">
      <c r="B1254" s="147"/>
      <c r="D1254" s="142" t="s">
        <v>167</v>
      </c>
      <c r="E1254" s="148" t="s">
        <v>1</v>
      </c>
      <c r="F1254" s="149" t="s">
        <v>1480</v>
      </c>
      <c r="H1254" s="150">
        <v>23.32</v>
      </c>
      <c r="L1254" s="147"/>
      <c r="M1254" s="151"/>
      <c r="T1254" s="152"/>
      <c r="AT1254" s="148" t="s">
        <v>167</v>
      </c>
      <c r="AU1254" s="148" t="s">
        <v>82</v>
      </c>
      <c r="AV1254" s="13" t="s">
        <v>82</v>
      </c>
      <c r="AW1254" s="13" t="s">
        <v>28</v>
      </c>
      <c r="AX1254" s="13" t="s">
        <v>72</v>
      </c>
      <c r="AY1254" s="148" t="s">
        <v>158</v>
      </c>
    </row>
    <row r="1255" spans="2:65" s="13" customFormat="1">
      <c r="B1255" s="147"/>
      <c r="D1255" s="142" t="s">
        <v>167</v>
      </c>
      <c r="E1255" s="148" t="s">
        <v>1</v>
      </c>
      <c r="F1255" s="149" t="s">
        <v>1481</v>
      </c>
      <c r="H1255" s="150">
        <v>36.200000000000003</v>
      </c>
      <c r="L1255" s="147"/>
      <c r="M1255" s="151"/>
      <c r="T1255" s="152"/>
      <c r="AT1255" s="148" t="s">
        <v>167</v>
      </c>
      <c r="AU1255" s="148" t="s">
        <v>82</v>
      </c>
      <c r="AV1255" s="13" t="s">
        <v>82</v>
      </c>
      <c r="AW1255" s="13" t="s">
        <v>28</v>
      </c>
      <c r="AX1255" s="13" t="s">
        <v>72</v>
      </c>
      <c r="AY1255" s="148" t="s">
        <v>158</v>
      </c>
    </row>
    <row r="1256" spans="2:65" s="13" customFormat="1" ht="22.5">
      <c r="B1256" s="147"/>
      <c r="D1256" s="142" t="s">
        <v>167</v>
      </c>
      <c r="E1256" s="148" t="s">
        <v>1</v>
      </c>
      <c r="F1256" s="149" t="s">
        <v>1482</v>
      </c>
      <c r="H1256" s="150">
        <v>32.46</v>
      </c>
      <c r="L1256" s="147"/>
      <c r="M1256" s="151"/>
      <c r="T1256" s="152"/>
      <c r="AT1256" s="148" t="s">
        <v>167</v>
      </c>
      <c r="AU1256" s="148" t="s">
        <v>82</v>
      </c>
      <c r="AV1256" s="13" t="s">
        <v>82</v>
      </c>
      <c r="AW1256" s="13" t="s">
        <v>28</v>
      </c>
      <c r="AX1256" s="13" t="s">
        <v>72</v>
      </c>
      <c r="AY1256" s="148" t="s">
        <v>158</v>
      </c>
    </row>
    <row r="1257" spans="2:65" s="15" customFormat="1">
      <c r="B1257" s="168"/>
      <c r="D1257" s="142" t="s">
        <v>167</v>
      </c>
      <c r="E1257" s="169" t="s">
        <v>1</v>
      </c>
      <c r="F1257" s="170" t="s">
        <v>331</v>
      </c>
      <c r="H1257" s="171">
        <v>91.98</v>
      </c>
      <c r="L1257" s="168"/>
      <c r="M1257" s="172"/>
      <c r="T1257" s="173"/>
      <c r="AT1257" s="169" t="s">
        <v>167</v>
      </c>
      <c r="AU1257" s="169" t="s">
        <v>82</v>
      </c>
      <c r="AV1257" s="15" t="s">
        <v>178</v>
      </c>
      <c r="AW1257" s="15" t="s">
        <v>28</v>
      </c>
      <c r="AX1257" s="15" t="s">
        <v>72</v>
      </c>
      <c r="AY1257" s="169" t="s">
        <v>158</v>
      </c>
    </row>
    <row r="1258" spans="2:65" s="12" customFormat="1">
      <c r="B1258" s="141"/>
      <c r="D1258" s="142" t="s">
        <v>167</v>
      </c>
      <c r="E1258" s="143" t="s">
        <v>1</v>
      </c>
      <c r="F1258" s="144" t="s">
        <v>385</v>
      </c>
      <c r="H1258" s="143" t="s">
        <v>1</v>
      </c>
      <c r="L1258" s="141"/>
      <c r="M1258" s="145"/>
      <c r="T1258" s="146"/>
      <c r="AT1258" s="143" t="s">
        <v>167</v>
      </c>
      <c r="AU1258" s="143" t="s">
        <v>82</v>
      </c>
      <c r="AV1258" s="12" t="s">
        <v>80</v>
      </c>
      <c r="AW1258" s="12" t="s">
        <v>28</v>
      </c>
      <c r="AX1258" s="12" t="s">
        <v>72</v>
      </c>
      <c r="AY1258" s="143" t="s">
        <v>158</v>
      </c>
    </row>
    <row r="1259" spans="2:65" s="13" customFormat="1" ht="22.5">
      <c r="B1259" s="147"/>
      <c r="D1259" s="142" t="s">
        <v>167</v>
      </c>
      <c r="E1259" s="148" t="s">
        <v>1</v>
      </c>
      <c r="F1259" s="149" t="s">
        <v>1483</v>
      </c>
      <c r="H1259" s="150">
        <v>34.01</v>
      </c>
      <c r="L1259" s="147"/>
      <c r="M1259" s="151"/>
      <c r="T1259" s="152"/>
      <c r="AT1259" s="148" t="s">
        <v>167</v>
      </c>
      <c r="AU1259" s="148" t="s">
        <v>82</v>
      </c>
      <c r="AV1259" s="13" t="s">
        <v>82</v>
      </c>
      <c r="AW1259" s="13" t="s">
        <v>28</v>
      </c>
      <c r="AX1259" s="13" t="s">
        <v>72</v>
      </c>
      <c r="AY1259" s="148" t="s">
        <v>158</v>
      </c>
    </row>
    <row r="1260" spans="2:65" s="13" customFormat="1">
      <c r="B1260" s="147"/>
      <c r="D1260" s="142" t="s">
        <v>167</v>
      </c>
      <c r="E1260" s="148" t="s">
        <v>1</v>
      </c>
      <c r="F1260" s="149" t="s">
        <v>1484</v>
      </c>
      <c r="H1260" s="150">
        <v>30.62</v>
      </c>
      <c r="L1260" s="147"/>
      <c r="M1260" s="151"/>
      <c r="T1260" s="152"/>
      <c r="AT1260" s="148" t="s">
        <v>167</v>
      </c>
      <c r="AU1260" s="148" t="s">
        <v>82</v>
      </c>
      <c r="AV1260" s="13" t="s">
        <v>82</v>
      </c>
      <c r="AW1260" s="13" t="s">
        <v>28</v>
      </c>
      <c r="AX1260" s="13" t="s">
        <v>72</v>
      </c>
      <c r="AY1260" s="148" t="s">
        <v>158</v>
      </c>
    </row>
    <row r="1261" spans="2:65" s="15" customFormat="1">
      <c r="B1261" s="168"/>
      <c r="D1261" s="142" t="s">
        <v>167</v>
      </c>
      <c r="E1261" s="169" t="s">
        <v>1</v>
      </c>
      <c r="F1261" s="170" t="s">
        <v>331</v>
      </c>
      <c r="H1261" s="171">
        <v>64.63</v>
      </c>
      <c r="L1261" s="168"/>
      <c r="M1261" s="172"/>
      <c r="T1261" s="173"/>
      <c r="AT1261" s="169" t="s">
        <v>167</v>
      </c>
      <c r="AU1261" s="169" t="s">
        <v>82</v>
      </c>
      <c r="AV1261" s="15" t="s">
        <v>178</v>
      </c>
      <c r="AW1261" s="15" t="s">
        <v>28</v>
      </c>
      <c r="AX1261" s="15" t="s">
        <v>72</v>
      </c>
      <c r="AY1261" s="169" t="s">
        <v>158</v>
      </c>
    </row>
    <row r="1262" spans="2:65" s="14" customFormat="1">
      <c r="B1262" s="153"/>
      <c r="D1262" s="142" t="s">
        <v>167</v>
      </c>
      <c r="E1262" s="154" t="s">
        <v>1</v>
      </c>
      <c r="F1262" s="155" t="s">
        <v>200</v>
      </c>
      <c r="H1262" s="156">
        <v>156.61000000000001</v>
      </c>
      <c r="L1262" s="153"/>
      <c r="M1262" s="157"/>
      <c r="T1262" s="158"/>
      <c r="AT1262" s="154" t="s">
        <v>167</v>
      </c>
      <c r="AU1262" s="154" t="s">
        <v>82</v>
      </c>
      <c r="AV1262" s="14" t="s">
        <v>165</v>
      </c>
      <c r="AW1262" s="14" t="s">
        <v>28</v>
      </c>
      <c r="AX1262" s="14" t="s">
        <v>80</v>
      </c>
      <c r="AY1262" s="154" t="s">
        <v>158</v>
      </c>
    </row>
    <row r="1263" spans="2:65" s="1" customFormat="1" ht="24.2" customHeight="1">
      <c r="B1263" s="128"/>
      <c r="C1263" s="129" t="s">
        <v>1485</v>
      </c>
      <c r="D1263" s="129" t="s">
        <v>160</v>
      </c>
      <c r="E1263" s="130" t="s">
        <v>1486</v>
      </c>
      <c r="F1263" s="131" t="s">
        <v>1487</v>
      </c>
      <c r="G1263" s="132" t="s">
        <v>163</v>
      </c>
      <c r="H1263" s="133">
        <v>30.404</v>
      </c>
      <c r="I1263" s="184"/>
      <c r="J1263" s="134">
        <f>ROUND(I1263*H1263,2)</f>
        <v>0</v>
      </c>
      <c r="K1263" s="131" t="s">
        <v>164</v>
      </c>
      <c r="L1263" s="29"/>
      <c r="M1263" s="135" t="s">
        <v>1</v>
      </c>
      <c r="N1263" s="136" t="s">
        <v>37</v>
      </c>
      <c r="O1263" s="137">
        <v>1.35</v>
      </c>
      <c r="P1263" s="137">
        <f>O1263*H1263</f>
        <v>41.045400000000001</v>
      </c>
      <c r="Q1263" s="137">
        <v>0</v>
      </c>
      <c r="R1263" s="137">
        <f>Q1263*H1263</f>
        <v>0</v>
      </c>
      <c r="S1263" s="137">
        <v>1.4</v>
      </c>
      <c r="T1263" s="138">
        <f>S1263*H1263</f>
        <v>42.565599999999996</v>
      </c>
      <c r="AR1263" s="139" t="s">
        <v>165</v>
      </c>
      <c r="AT1263" s="139" t="s">
        <v>160</v>
      </c>
      <c r="AU1263" s="139" t="s">
        <v>82</v>
      </c>
      <c r="AY1263" s="17" t="s">
        <v>158</v>
      </c>
      <c r="BE1263" s="140">
        <f>IF(N1263="základní",J1263,0)</f>
        <v>0</v>
      </c>
      <c r="BF1263" s="140">
        <f>IF(N1263="snížená",J1263,0)</f>
        <v>0</v>
      </c>
      <c r="BG1263" s="140">
        <f>IF(N1263="zákl. přenesená",J1263,0)</f>
        <v>0</v>
      </c>
      <c r="BH1263" s="140">
        <f>IF(N1263="sníž. přenesená",J1263,0)</f>
        <v>0</v>
      </c>
      <c r="BI1263" s="140">
        <f>IF(N1263="nulová",J1263,0)</f>
        <v>0</v>
      </c>
      <c r="BJ1263" s="17" t="s">
        <v>80</v>
      </c>
      <c r="BK1263" s="140">
        <f>ROUND(I1263*H1263,2)</f>
        <v>0</v>
      </c>
      <c r="BL1263" s="17" t="s">
        <v>165</v>
      </c>
      <c r="BM1263" s="139" t="s">
        <v>1488</v>
      </c>
    </row>
    <row r="1264" spans="2:65" s="12" customFormat="1">
      <c r="B1264" s="141"/>
      <c r="D1264" s="142" t="s">
        <v>167</v>
      </c>
      <c r="E1264" s="143" t="s">
        <v>1</v>
      </c>
      <c r="F1264" s="144" t="s">
        <v>1489</v>
      </c>
      <c r="H1264" s="143" t="s">
        <v>1</v>
      </c>
      <c r="L1264" s="141"/>
      <c r="M1264" s="145"/>
      <c r="T1264" s="146"/>
      <c r="AT1264" s="143" t="s">
        <v>167</v>
      </c>
      <c r="AU1264" s="143" t="s">
        <v>82</v>
      </c>
      <c r="AV1264" s="12" t="s">
        <v>80</v>
      </c>
      <c r="AW1264" s="12" t="s">
        <v>28</v>
      </c>
      <c r="AX1264" s="12" t="s">
        <v>72</v>
      </c>
      <c r="AY1264" s="143" t="s">
        <v>158</v>
      </c>
    </row>
    <row r="1265" spans="2:65" s="13" customFormat="1" ht="22.5">
      <c r="B1265" s="147"/>
      <c r="D1265" s="142" t="s">
        <v>167</v>
      </c>
      <c r="E1265" s="148" t="s">
        <v>1</v>
      </c>
      <c r="F1265" s="149" t="s">
        <v>1490</v>
      </c>
      <c r="H1265" s="150">
        <v>25.561</v>
      </c>
      <c r="L1265" s="147"/>
      <c r="M1265" s="151"/>
      <c r="T1265" s="152"/>
      <c r="AT1265" s="148" t="s">
        <v>167</v>
      </c>
      <c r="AU1265" s="148" t="s">
        <v>82</v>
      </c>
      <c r="AV1265" s="13" t="s">
        <v>82</v>
      </c>
      <c r="AW1265" s="13" t="s">
        <v>28</v>
      </c>
      <c r="AX1265" s="13" t="s">
        <v>72</v>
      </c>
      <c r="AY1265" s="148" t="s">
        <v>158</v>
      </c>
    </row>
    <row r="1266" spans="2:65" s="13" customFormat="1">
      <c r="B1266" s="147"/>
      <c r="D1266" s="142" t="s">
        <v>167</v>
      </c>
      <c r="E1266" s="148" t="s">
        <v>1</v>
      </c>
      <c r="F1266" s="149" t="s">
        <v>1491</v>
      </c>
      <c r="H1266" s="150">
        <v>3.2</v>
      </c>
      <c r="L1266" s="147"/>
      <c r="M1266" s="151"/>
      <c r="T1266" s="152"/>
      <c r="AT1266" s="148" t="s">
        <v>167</v>
      </c>
      <c r="AU1266" s="148" t="s">
        <v>82</v>
      </c>
      <c r="AV1266" s="13" t="s">
        <v>82</v>
      </c>
      <c r="AW1266" s="13" t="s">
        <v>28</v>
      </c>
      <c r="AX1266" s="13" t="s">
        <v>72</v>
      </c>
      <c r="AY1266" s="148" t="s">
        <v>158</v>
      </c>
    </row>
    <row r="1267" spans="2:65" s="13" customFormat="1">
      <c r="B1267" s="147"/>
      <c r="D1267" s="142" t="s">
        <v>167</v>
      </c>
      <c r="E1267" s="148" t="s">
        <v>1</v>
      </c>
      <c r="F1267" s="149" t="s">
        <v>1492</v>
      </c>
      <c r="H1267" s="150">
        <v>1.4039999999999999</v>
      </c>
      <c r="L1267" s="147"/>
      <c r="M1267" s="151"/>
      <c r="T1267" s="152"/>
      <c r="AT1267" s="148" t="s">
        <v>167</v>
      </c>
      <c r="AU1267" s="148" t="s">
        <v>82</v>
      </c>
      <c r="AV1267" s="13" t="s">
        <v>82</v>
      </c>
      <c r="AW1267" s="13" t="s">
        <v>28</v>
      </c>
      <c r="AX1267" s="13" t="s">
        <v>72</v>
      </c>
      <c r="AY1267" s="148" t="s">
        <v>158</v>
      </c>
    </row>
    <row r="1268" spans="2:65" s="15" customFormat="1">
      <c r="B1268" s="168"/>
      <c r="D1268" s="142" t="s">
        <v>167</v>
      </c>
      <c r="E1268" s="169" t="s">
        <v>1</v>
      </c>
      <c r="F1268" s="170" t="s">
        <v>331</v>
      </c>
      <c r="H1268" s="171">
        <v>30.164999999999999</v>
      </c>
      <c r="L1268" s="168"/>
      <c r="M1268" s="172"/>
      <c r="T1268" s="173"/>
      <c r="AT1268" s="169" t="s">
        <v>167</v>
      </c>
      <c r="AU1268" s="169" t="s">
        <v>82</v>
      </c>
      <c r="AV1268" s="15" t="s">
        <v>178</v>
      </c>
      <c r="AW1268" s="15" t="s">
        <v>28</v>
      </c>
      <c r="AX1268" s="15" t="s">
        <v>72</v>
      </c>
      <c r="AY1268" s="169" t="s">
        <v>158</v>
      </c>
    </row>
    <row r="1269" spans="2:65" s="13" customFormat="1">
      <c r="B1269" s="147"/>
      <c r="D1269" s="142" t="s">
        <v>167</v>
      </c>
      <c r="E1269" s="148" t="s">
        <v>1</v>
      </c>
      <c r="F1269" s="149" t="s">
        <v>1493</v>
      </c>
      <c r="H1269" s="150">
        <v>0.23899999999999999</v>
      </c>
      <c r="L1269" s="147"/>
      <c r="M1269" s="151"/>
      <c r="T1269" s="152"/>
      <c r="AT1269" s="148" t="s">
        <v>167</v>
      </c>
      <c r="AU1269" s="148" t="s">
        <v>82</v>
      </c>
      <c r="AV1269" s="13" t="s">
        <v>82</v>
      </c>
      <c r="AW1269" s="13" t="s">
        <v>28</v>
      </c>
      <c r="AX1269" s="13" t="s">
        <v>72</v>
      </c>
      <c r="AY1269" s="148" t="s">
        <v>158</v>
      </c>
    </row>
    <row r="1270" spans="2:65" s="14" customFormat="1">
      <c r="B1270" s="153"/>
      <c r="D1270" s="142" t="s">
        <v>167</v>
      </c>
      <c r="E1270" s="154" t="s">
        <v>1</v>
      </c>
      <c r="F1270" s="155" t="s">
        <v>200</v>
      </c>
      <c r="H1270" s="156">
        <v>30.404</v>
      </c>
      <c r="L1270" s="153"/>
      <c r="M1270" s="157"/>
      <c r="T1270" s="158"/>
      <c r="AT1270" s="154" t="s">
        <v>167</v>
      </c>
      <c r="AU1270" s="154" t="s">
        <v>82</v>
      </c>
      <c r="AV1270" s="14" t="s">
        <v>165</v>
      </c>
      <c r="AW1270" s="14" t="s">
        <v>28</v>
      </c>
      <c r="AX1270" s="14" t="s">
        <v>80</v>
      </c>
      <c r="AY1270" s="154" t="s">
        <v>158</v>
      </c>
    </row>
    <row r="1271" spans="2:65" s="1" customFormat="1" ht="21.75" customHeight="1">
      <c r="B1271" s="128"/>
      <c r="C1271" s="129" t="s">
        <v>1494</v>
      </c>
      <c r="D1271" s="129" t="s">
        <v>160</v>
      </c>
      <c r="E1271" s="130" t="s">
        <v>1495</v>
      </c>
      <c r="F1271" s="131" t="s">
        <v>1496</v>
      </c>
      <c r="G1271" s="132" t="s">
        <v>163</v>
      </c>
      <c r="H1271" s="133">
        <v>9.9359999999999999</v>
      </c>
      <c r="I1271" s="184"/>
      <c r="J1271" s="134">
        <f>ROUND(I1271*H1271,2)</f>
        <v>0</v>
      </c>
      <c r="K1271" s="131" t="s">
        <v>164</v>
      </c>
      <c r="L1271" s="29"/>
      <c r="M1271" s="135" t="s">
        <v>1</v>
      </c>
      <c r="N1271" s="136" t="s">
        <v>37</v>
      </c>
      <c r="O1271" s="137">
        <v>1.1000000000000001</v>
      </c>
      <c r="P1271" s="137">
        <f>O1271*H1271</f>
        <v>10.929600000000001</v>
      </c>
      <c r="Q1271" s="137">
        <v>0</v>
      </c>
      <c r="R1271" s="137">
        <f>Q1271*H1271</f>
        <v>0</v>
      </c>
      <c r="S1271" s="137">
        <v>1.4</v>
      </c>
      <c r="T1271" s="138">
        <f>S1271*H1271</f>
        <v>13.910399999999999</v>
      </c>
      <c r="AR1271" s="139" t="s">
        <v>165</v>
      </c>
      <c r="AT1271" s="139" t="s">
        <v>160</v>
      </c>
      <c r="AU1271" s="139" t="s">
        <v>82</v>
      </c>
      <c r="AY1271" s="17" t="s">
        <v>158</v>
      </c>
      <c r="BE1271" s="140">
        <f>IF(N1271="základní",J1271,0)</f>
        <v>0</v>
      </c>
      <c r="BF1271" s="140">
        <f>IF(N1271="snížená",J1271,0)</f>
        <v>0</v>
      </c>
      <c r="BG1271" s="140">
        <f>IF(N1271="zákl. přenesená",J1271,0)</f>
        <v>0</v>
      </c>
      <c r="BH1271" s="140">
        <f>IF(N1271="sníž. přenesená",J1271,0)</f>
        <v>0</v>
      </c>
      <c r="BI1271" s="140">
        <f>IF(N1271="nulová",J1271,0)</f>
        <v>0</v>
      </c>
      <c r="BJ1271" s="17" t="s">
        <v>80</v>
      </c>
      <c r="BK1271" s="140">
        <f>ROUND(I1271*H1271,2)</f>
        <v>0</v>
      </c>
      <c r="BL1271" s="17" t="s">
        <v>165</v>
      </c>
      <c r="BM1271" s="139" t="s">
        <v>1497</v>
      </c>
    </row>
    <row r="1272" spans="2:65" s="12" customFormat="1">
      <c r="B1272" s="141"/>
      <c r="D1272" s="142" t="s">
        <v>167</v>
      </c>
      <c r="E1272" s="143" t="s">
        <v>1</v>
      </c>
      <c r="F1272" s="144" t="s">
        <v>1498</v>
      </c>
      <c r="H1272" s="143" t="s">
        <v>1</v>
      </c>
      <c r="L1272" s="141"/>
      <c r="M1272" s="145"/>
      <c r="T1272" s="146"/>
      <c r="AT1272" s="143" t="s">
        <v>167</v>
      </c>
      <c r="AU1272" s="143" t="s">
        <v>82</v>
      </c>
      <c r="AV1272" s="12" t="s">
        <v>80</v>
      </c>
      <c r="AW1272" s="12" t="s">
        <v>28</v>
      </c>
      <c r="AX1272" s="12" t="s">
        <v>72</v>
      </c>
      <c r="AY1272" s="143" t="s">
        <v>158</v>
      </c>
    </row>
    <row r="1273" spans="2:65" s="13" customFormat="1">
      <c r="B1273" s="147"/>
      <c r="D1273" s="142" t="s">
        <v>167</v>
      </c>
      <c r="E1273" s="148" t="s">
        <v>1</v>
      </c>
      <c r="F1273" s="149" t="s">
        <v>1499</v>
      </c>
      <c r="H1273" s="150">
        <v>9.9359999999999999</v>
      </c>
      <c r="L1273" s="147"/>
      <c r="M1273" s="151"/>
      <c r="T1273" s="152"/>
      <c r="AT1273" s="148" t="s">
        <v>167</v>
      </c>
      <c r="AU1273" s="148" t="s">
        <v>82</v>
      </c>
      <c r="AV1273" s="13" t="s">
        <v>82</v>
      </c>
      <c r="AW1273" s="13" t="s">
        <v>28</v>
      </c>
      <c r="AX1273" s="13" t="s">
        <v>80</v>
      </c>
      <c r="AY1273" s="148" t="s">
        <v>158</v>
      </c>
    </row>
    <row r="1274" spans="2:65" s="1" customFormat="1" ht="24.2" customHeight="1">
      <c r="B1274" s="128"/>
      <c r="C1274" s="129" t="s">
        <v>1500</v>
      </c>
      <c r="D1274" s="129" t="s">
        <v>160</v>
      </c>
      <c r="E1274" s="130" t="s">
        <v>1501</v>
      </c>
      <c r="F1274" s="131" t="s">
        <v>1502</v>
      </c>
      <c r="G1274" s="132" t="s">
        <v>212</v>
      </c>
      <c r="H1274" s="133">
        <v>12.247999999999999</v>
      </c>
      <c r="I1274" s="184"/>
      <c r="J1274" s="134">
        <f>ROUND(I1274*H1274,2)</f>
        <v>0</v>
      </c>
      <c r="K1274" s="131" t="s">
        <v>164</v>
      </c>
      <c r="L1274" s="29"/>
      <c r="M1274" s="135" t="s">
        <v>1</v>
      </c>
      <c r="N1274" s="136" t="s">
        <v>37</v>
      </c>
      <c r="O1274" s="137">
        <v>0.186</v>
      </c>
      <c r="P1274" s="137">
        <f>O1274*H1274</f>
        <v>2.2781279999999997</v>
      </c>
      <c r="Q1274" s="137">
        <v>0</v>
      </c>
      <c r="R1274" s="137">
        <f>Q1274*H1274</f>
        <v>0</v>
      </c>
      <c r="S1274" s="137">
        <v>1.2999999999999999E-2</v>
      </c>
      <c r="T1274" s="138">
        <f>S1274*H1274</f>
        <v>0.15922399999999998</v>
      </c>
      <c r="AR1274" s="139" t="s">
        <v>165</v>
      </c>
      <c r="AT1274" s="139" t="s">
        <v>160</v>
      </c>
      <c r="AU1274" s="139" t="s">
        <v>82</v>
      </c>
      <c r="AY1274" s="17" t="s">
        <v>158</v>
      </c>
      <c r="BE1274" s="140">
        <f>IF(N1274="základní",J1274,0)</f>
        <v>0</v>
      </c>
      <c r="BF1274" s="140">
        <f>IF(N1274="snížená",J1274,0)</f>
        <v>0</v>
      </c>
      <c r="BG1274" s="140">
        <f>IF(N1274="zákl. přenesená",J1274,0)</f>
        <v>0</v>
      </c>
      <c r="BH1274" s="140">
        <f>IF(N1274="sníž. přenesená",J1274,0)</f>
        <v>0</v>
      </c>
      <c r="BI1274" s="140">
        <f>IF(N1274="nulová",J1274,0)</f>
        <v>0</v>
      </c>
      <c r="BJ1274" s="17" t="s">
        <v>80</v>
      </c>
      <c r="BK1274" s="140">
        <f>ROUND(I1274*H1274,2)</f>
        <v>0</v>
      </c>
      <c r="BL1274" s="17" t="s">
        <v>165</v>
      </c>
      <c r="BM1274" s="139" t="s">
        <v>1503</v>
      </c>
    </row>
    <row r="1275" spans="2:65" s="13" customFormat="1">
      <c r="B1275" s="147"/>
      <c r="D1275" s="142" t="s">
        <v>167</v>
      </c>
      <c r="E1275" s="148" t="s">
        <v>1</v>
      </c>
      <c r="F1275" s="149" t="s">
        <v>1504</v>
      </c>
      <c r="H1275" s="150">
        <v>12.247999999999999</v>
      </c>
      <c r="L1275" s="147"/>
      <c r="M1275" s="151"/>
      <c r="T1275" s="152"/>
      <c r="AT1275" s="148" t="s">
        <v>167</v>
      </c>
      <c r="AU1275" s="148" t="s">
        <v>82</v>
      </c>
      <c r="AV1275" s="13" t="s">
        <v>82</v>
      </c>
      <c r="AW1275" s="13" t="s">
        <v>28</v>
      </c>
      <c r="AX1275" s="13" t="s">
        <v>80</v>
      </c>
      <c r="AY1275" s="148" t="s">
        <v>158</v>
      </c>
    </row>
    <row r="1276" spans="2:65" s="1" customFormat="1" ht="24.2" customHeight="1">
      <c r="B1276" s="128"/>
      <c r="C1276" s="129" t="s">
        <v>1505</v>
      </c>
      <c r="D1276" s="129" t="s">
        <v>160</v>
      </c>
      <c r="E1276" s="130" t="s">
        <v>1506</v>
      </c>
      <c r="F1276" s="131" t="s">
        <v>1507</v>
      </c>
      <c r="G1276" s="132" t="s">
        <v>212</v>
      </c>
      <c r="H1276" s="133">
        <v>15.435</v>
      </c>
      <c r="I1276" s="184"/>
      <c r="J1276" s="134">
        <f>ROUND(I1276*H1276,2)</f>
        <v>0</v>
      </c>
      <c r="K1276" s="131" t="s">
        <v>164</v>
      </c>
      <c r="L1276" s="29"/>
      <c r="M1276" s="135" t="s">
        <v>1</v>
      </c>
      <c r="N1276" s="136" t="s">
        <v>37</v>
      </c>
      <c r="O1276" s="137">
        <v>0.21099999999999999</v>
      </c>
      <c r="P1276" s="137">
        <f>O1276*H1276</f>
        <v>3.2567849999999998</v>
      </c>
      <c r="Q1276" s="137">
        <v>0</v>
      </c>
      <c r="R1276" s="137">
        <f>Q1276*H1276</f>
        <v>0</v>
      </c>
      <c r="S1276" s="137">
        <v>1.4999999999999999E-2</v>
      </c>
      <c r="T1276" s="138">
        <f>S1276*H1276</f>
        <v>0.23152500000000001</v>
      </c>
      <c r="AR1276" s="139" t="s">
        <v>165</v>
      </c>
      <c r="AT1276" s="139" t="s">
        <v>160</v>
      </c>
      <c r="AU1276" s="139" t="s">
        <v>82</v>
      </c>
      <c r="AY1276" s="17" t="s">
        <v>158</v>
      </c>
      <c r="BE1276" s="140">
        <f>IF(N1276="základní",J1276,0)</f>
        <v>0</v>
      </c>
      <c r="BF1276" s="140">
        <f>IF(N1276="snížená",J1276,0)</f>
        <v>0</v>
      </c>
      <c r="BG1276" s="140">
        <f>IF(N1276="zákl. přenesená",J1276,0)</f>
        <v>0</v>
      </c>
      <c r="BH1276" s="140">
        <f>IF(N1276="sníž. přenesená",J1276,0)</f>
        <v>0</v>
      </c>
      <c r="BI1276" s="140">
        <f>IF(N1276="nulová",J1276,0)</f>
        <v>0</v>
      </c>
      <c r="BJ1276" s="17" t="s">
        <v>80</v>
      </c>
      <c r="BK1276" s="140">
        <f>ROUND(I1276*H1276,2)</f>
        <v>0</v>
      </c>
      <c r="BL1276" s="17" t="s">
        <v>165</v>
      </c>
      <c r="BM1276" s="139" t="s">
        <v>1508</v>
      </c>
    </row>
    <row r="1277" spans="2:65" s="12" customFormat="1">
      <c r="B1277" s="141"/>
      <c r="D1277" s="142" t="s">
        <v>167</v>
      </c>
      <c r="E1277" s="143" t="s">
        <v>1</v>
      </c>
      <c r="F1277" s="144" t="s">
        <v>289</v>
      </c>
      <c r="H1277" s="143" t="s">
        <v>1</v>
      </c>
      <c r="L1277" s="141"/>
      <c r="M1277" s="145"/>
      <c r="T1277" s="146"/>
      <c r="AT1277" s="143" t="s">
        <v>167</v>
      </c>
      <c r="AU1277" s="143" t="s">
        <v>82</v>
      </c>
      <c r="AV1277" s="12" t="s">
        <v>80</v>
      </c>
      <c r="AW1277" s="12" t="s">
        <v>28</v>
      </c>
      <c r="AX1277" s="12" t="s">
        <v>72</v>
      </c>
      <c r="AY1277" s="143" t="s">
        <v>158</v>
      </c>
    </row>
    <row r="1278" spans="2:65" s="13" customFormat="1">
      <c r="B1278" s="147"/>
      <c r="D1278" s="142" t="s">
        <v>167</v>
      </c>
      <c r="E1278" s="148" t="s">
        <v>1</v>
      </c>
      <c r="F1278" s="149" t="s">
        <v>1509</v>
      </c>
      <c r="H1278" s="150">
        <v>15.252000000000001</v>
      </c>
      <c r="L1278" s="147"/>
      <c r="M1278" s="151"/>
      <c r="T1278" s="152"/>
      <c r="AT1278" s="148" t="s">
        <v>167</v>
      </c>
      <c r="AU1278" s="148" t="s">
        <v>82</v>
      </c>
      <c r="AV1278" s="13" t="s">
        <v>82</v>
      </c>
      <c r="AW1278" s="13" t="s">
        <v>28</v>
      </c>
      <c r="AX1278" s="13" t="s">
        <v>72</v>
      </c>
      <c r="AY1278" s="148" t="s">
        <v>158</v>
      </c>
    </row>
    <row r="1279" spans="2:65" s="13" customFormat="1">
      <c r="B1279" s="147"/>
      <c r="D1279" s="142" t="s">
        <v>167</v>
      </c>
      <c r="E1279" s="148" t="s">
        <v>1</v>
      </c>
      <c r="F1279" s="149" t="s">
        <v>1510</v>
      </c>
      <c r="H1279" s="150">
        <v>0.183</v>
      </c>
      <c r="L1279" s="147"/>
      <c r="M1279" s="151"/>
      <c r="T1279" s="152"/>
      <c r="AT1279" s="148" t="s">
        <v>167</v>
      </c>
      <c r="AU1279" s="148" t="s">
        <v>82</v>
      </c>
      <c r="AV1279" s="13" t="s">
        <v>82</v>
      </c>
      <c r="AW1279" s="13" t="s">
        <v>28</v>
      </c>
      <c r="AX1279" s="13" t="s">
        <v>72</v>
      </c>
      <c r="AY1279" s="148" t="s">
        <v>158</v>
      </c>
    </row>
    <row r="1280" spans="2:65" s="14" customFormat="1">
      <c r="B1280" s="153"/>
      <c r="D1280" s="142" t="s">
        <v>167</v>
      </c>
      <c r="E1280" s="154" t="s">
        <v>1</v>
      </c>
      <c r="F1280" s="155" t="s">
        <v>200</v>
      </c>
      <c r="H1280" s="156">
        <v>15.435</v>
      </c>
      <c r="L1280" s="153"/>
      <c r="M1280" s="157"/>
      <c r="T1280" s="158"/>
      <c r="AT1280" s="154" t="s">
        <v>167</v>
      </c>
      <c r="AU1280" s="154" t="s">
        <v>82</v>
      </c>
      <c r="AV1280" s="14" t="s">
        <v>165</v>
      </c>
      <c r="AW1280" s="14" t="s">
        <v>28</v>
      </c>
      <c r="AX1280" s="14" t="s">
        <v>80</v>
      </c>
      <c r="AY1280" s="154" t="s">
        <v>158</v>
      </c>
    </row>
    <row r="1281" spans="2:65" s="1" customFormat="1" ht="24.2" customHeight="1">
      <c r="B1281" s="128"/>
      <c r="C1281" s="129" t="s">
        <v>1511</v>
      </c>
      <c r="D1281" s="129" t="s">
        <v>160</v>
      </c>
      <c r="E1281" s="130" t="s">
        <v>1512</v>
      </c>
      <c r="F1281" s="131" t="s">
        <v>1513</v>
      </c>
      <c r="G1281" s="132" t="s">
        <v>212</v>
      </c>
      <c r="H1281" s="133">
        <v>45.402999999999999</v>
      </c>
      <c r="I1281" s="184"/>
      <c r="J1281" s="134">
        <f>ROUND(I1281*H1281,2)</f>
        <v>0</v>
      </c>
      <c r="K1281" s="131" t="s">
        <v>164</v>
      </c>
      <c r="L1281" s="29"/>
      <c r="M1281" s="135" t="s">
        <v>1</v>
      </c>
      <c r="N1281" s="136" t="s">
        <v>37</v>
      </c>
      <c r="O1281" s="137">
        <v>0.42499999999999999</v>
      </c>
      <c r="P1281" s="137">
        <f>O1281*H1281</f>
        <v>19.296274999999998</v>
      </c>
      <c r="Q1281" s="137">
        <v>0</v>
      </c>
      <c r="R1281" s="137">
        <f>Q1281*H1281</f>
        <v>0</v>
      </c>
      <c r="S1281" s="137">
        <v>5.5E-2</v>
      </c>
      <c r="T1281" s="138">
        <f>S1281*H1281</f>
        <v>2.4971649999999999</v>
      </c>
      <c r="AR1281" s="139" t="s">
        <v>165</v>
      </c>
      <c r="AT1281" s="139" t="s">
        <v>160</v>
      </c>
      <c r="AU1281" s="139" t="s">
        <v>82</v>
      </c>
      <c r="AY1281" s="17" t="s">
        <v>158</v>
      </c>
      <c r="BE1281" s="140">
        <f>IF(N1281="základní",J1281,0)</f>
        <v>0</v>
      </c>
      <c r="BF1281" s="140">
        <f>IF(N1281="snížená",J1281,0)</f>
        <v>0</v>
      </c>
      <c r="BG1281" s="140">
        <f>IF(N1281="zákl. přenesená",J1281,0)</f>
        <v>0</v>
      </c>
      <c r="BH1281" s="140">
        <f>IF(N1281="sníž. přenesená",J1281,0)</f>
        <v>0</v>
      </c>
      <c r="BI1281" s="140">
        <f>IF(N1281="nulová",J1281,0)</f>
        <v>0</v>
      </c>
      <c r="BJ1281" s="17" t="s">
        <v>80</v>
      </c>
      <c r="BK1281" s="140">
        <f>ROUND(I1281*H1281,2)</f>
        <v>0</v>
      </c>
      <c r="BL1281" s="17" t="s">
        <v>165</v>
      </c>
      <c r="BM1281" s="139" t="s">
        <v>1514</v>
      </c>
    </row>
    <row r="1282" spans="2:65" s="12" customFormat="1">
      <c r="B1282" s="141"/>
      <c r="D1282" s="142" t="s">
        <v>167</v>
      </c>
      <c r="E1282" s="143" t="s">
        <v>1</v>
      </c>
      <c r="F1282" s="144" t="s">
        <v>1515</v>
      </c>
      <c r="H1282" s="143" t="s">
        <v>1</v>
      </c>
      <c r="L1282" s="141"/>
      <c r="M1282" s="145"/>
      <c r="T1282" s="146"/>
      <c r="AT1282" s="143" t="s">
        <v>167</v>
      </c>
      <c r="AU1282" s="143" t="s">
        <v>82</v>
      </c>
      <c r="AV1282" s="12" t="s">
        <v>80</v>
      </c>
      <c r="AW1282" s="12" t="s">
        <v>28</v>
      </c>
      <c r="AX1282" s="12" t="s">
        <v>72</v>
      </c>
      <c r="AY1282" s="143" t="s">
        <v>158</v>
      </c>
    </row>
    <row r="1283" spans="2:65" s="13" customFormat="1">
      <c r="B1283" s="147"/>
      <c r="D1283" s="142" t="s">
        <v>167</v>
      </c>
      <c r="E1283" s="148" t="s">
        <v>1</v>
      </c>
      <c r="F1283" s="149" t="s">
        <v>1516</v>
      </c>
      <c r="H1283" s="150">
        <v>1.9530000000000001</v>
      </c>
      <c r="L1283" s="147"/>
      <c r="M1283" s="151"/>
      <c r="T1283" s="152"/>
      <c r="AT1283" s="148" t="s">
        <v>167</v>
      </c>
      <c r="AU1283" s="148" t="s">
        <v>82</v>
      </c>
      <c r="AV1283" s="13" t="s">
        <v>82</v>
      </c>
      <c r="AW1283" s="13" t="s">
        <v>28</v>
      </c>
      <c r="AX1283" s="13" t="s">
        <v>72</v>
      </c>
      <c r="AY1283" s="148" t="s">
        <v>158</v>
      </c>
    </row>
    <row r="1284" spans="2:65" s="13" customFormat="1">
      <c r="B1284" s="147"/>
      <c r="D1284" s="142" t="s">
        <v>167</v>
      </c>
      <c r="E1284" s="148" t="s">
        <v>1</v>
      </c>
      <c r="F1284" s="149" t="s">
        <v>1517</v>
      </c>
      <c r="H1284" s="150">
        <v>2.7480000000000002</v>
      </c>
      <c r="L1284" s="147"/>
      <c r="M1284" s="151"/>
      <c r="T1284" s="152"/>
      <c r="AT1284" s="148" t="s">
        <v>167</v>
      </c>
      <c r="AU1284" s="148" t="s">
        <v>82</v>
      </c>
      <c r="AV1284" s="13" t="s">
        <v>82</v>
      </c>
      <c r="AW1284" s="13" t="s">
        <v>28</v>
      </c>
      <c r="AX1284" s="13" t="s">
        <v>72</v>
      </c>
      <c r="AY1284" s="148" t="s">
        <v>158</v>
      </c>
    </row>
    <row r="1285" spans="2:65" s="13" customFormat="1">
      <c r="B1285" s="147"/>
      <c r="D1285" s="142" t="s">
        <v>167</v>
      </c>
      <c r="E1285" s="148" t="s">
        <v>1</v>
      </c>
      <c r="F1285" s="149" t="s">
        <v>1518</v>
      </c>
      <c r="H1285" s="150">
        <v>14.839</v>
      </c>
      <c r="L1285" s="147"/>
      <c r="M1285" s="151"/>
      <c r="T1285" s="152"/>
      <c r="AT1285" s="148" t="s">
        <v>167</v>
      </c>
      <c r="AU1285" s="148" t="s">
        <v>82</v>
      </c>
      <c r="AV1285" s="13" t="s">
        <v>82</v>
      </c>
      <c r="AW1285" s="13" t="s">
        <v>28</v>
      </c>
      <c r="AX1285" s="13" t="s">
        <v>72</v>
      </c>
      <c r="AY1285" s="148" t="s">
        <v>158</v>
      </c>
    </row>
    <row r="1286" spans="2:65" s="13" customFormat="1">
      <c r="B1286" s="147"/>
      <c r="D1286" s="142" t="s">
        <v>167</v>
      </c>
      <c r="E1286" s="148" t="s">
        <v>1</v>
      </c>
      <c r="F1286" s="149" t="s">
        <v>1519</v>
      </c>
      <c r="H1286" s="150">
        <v>0.76800000000000002</v>
      </c>
      <c r="L1286" s="147"/>
      <c r="M1286" s="151"/>
      <c r="T1286" s="152"/>
      <c r="AT1286" s="148" t="s">
        <v>167</v>
      </c>
      <c r="AU1286" s="148" t="s">
        <v>82</v>
      </c>
      <c r="AV1286" s="13" t="s">
        <v>82</v>
      </c>
      <c r="AW1286" s="13" t="s">
        <v>28</v>
      </c>
      <c r="AX1286" s="13" t="s">
        <v>72</v>
      </c>
      <c r="AY1286" s="148" t="s">
        <v>158</v>
      </c>
    </row>
    <row r="1287" spans="2:65" s="13" customFormat="1">
      <c r="B1287" s="147"/>
      <c r="D1287" s="142" t="s">
        <v>167</v>
      </c>
      <c r="E1287" s="148" t="s">
        <v>1</v>
      </c>
      <c r="F1287" s="149" t="s">
        <v>1520</v>
      </c>
      <c r="H1287" s="150">
        <v>4.7880000000000003</v>
      </c>
      <c r="L1287" s="147"/>
      <c r="M1287" s="151"/>
      <c r="T1287" s="152"/>
      <c r="AT1287" s="148" t="s">
        <v>167</v>
      </c>
      <c r="AU1287" s="148" t="s">
        <v>82</v>
      </c>
      <c r="AV1287" s="13" t="s">
        <v>82</v>
      </c>
      <c r="AW1287" s="13" t="s">
        <v>28</v>
      </c>
      <c r="AX1287" s="13" t="s">
        <v>72</v>
      </c>
      <c r="AY1287" s="148" t="s">
        <v>158</v>
      </c>
    </row>
    <row r="1288" spans="2:65" s="13" customFormat="1">
      <c r="B1288" s="147"/>
      <c r="D1288" s="142" t="s">
        <v>167</v>
      </c>
      <c r="E1288" s="148" t="s">
        <v>1</v>
      </c>
      <c r="F1288" s="149" t="s">
        <v>1521</v>
      </c>
      <c r="H1288" s="150">
        <v>1.085</v>
      </c>
      <c r="L1288" s="147"/>
      <c r="M1288" s="151"/>
      <c r="T1288" s="152"/>
      <c r="AT1288" s="148" t="s">
        <v>167</v>
      </c>
      <c r="AU1288" s="148" t="s">
        <v>82</v>
      </c>
      <c r="AV1288" s="13" t="s">
        <v>82</v>
      </c>
      <c r="AW1288" s="13" t="s">
        <v>28</v>
      </c>
      <c r="AX1288" s="13" t="s">
        <v>72</v>
      </c>
      <c r="AY1288" s="148" t="s">
        <v>158</v>
      </c>
    </row>
    <row r="1289" spans="2:65" s="13" customFormat="1">
      <c r="B1289" s="147"/>
      <c r="D1289" s="142" t="s">
        <v>167</v>
      </c>
      <c r="E1289" s="148" t="s">
        <v>1</v>
      </c>
      <c r="F1289" s="149" t="s">
        <v>1522</v>
      </c>
      <c r="H1289" s="150">
        <v>7.1319999999999997</v>
      </c>
      <c r="L1289" s="147"/>
      <c r="M1289" s="151"/>
      <c r="T1289" s="152"/>
      <c r="AT1289" s="148" t="s">
        <v>167</v>
      </c>
      <c r="AU1289" s="148" t="s">
        <v>82</v>
      </c>
      <c r="AV1289" s="13" t="s">
        <v>82</v>
      </c>
      <c r="AW1289" s="13" t="s">
        <v>28</v>
      </c>
      <c r="AX1289" s="13" t="s">
        <v>72</v>
      </c>
      <c r="AY1289" s="148" t="s">
        <v>158</v>
      </c>
    </row>
    <row r="1290" spans="2:65" s="15" customFormat="1">
      <c r="B1290" s="168"/>
      <c r="D1290" s="142" t="s">
        <v>167</v>
      </c>
      <c r="E1290" s="169" t="s">
        <v>1</v>
      </c>
      <c r="F1290" s="170" t="s">
        <v>331</v>
      </c>
      <c r="H1290" s="171">
        <v>33.313000000000002</v>
      </c>
      <c r="L1290" s="168"/>
      <c r="M1290" s="172"/>
      <c r="T1290" s="173"/>
      <c r="AT1290" s="169" t="s">
        <v>167</v>
      </c>
      <c r="AU1290" s="169" t="s">
        <v>82</v>
      </c>
      <c r="AV1290" s="15" t="s">
        <v>178</v>
      </c>
      <c r="AW1290" s="15" t="s">
        <v>28</v>
      </c>
      <c r="AX1290" s="15" t="s">
        <v>72</v>
      </c>
      <c r="AY1290" s="169" t="s">
        <v>158</v>
      </c>
    </row>
    <row r="1291" spans="2:65" s="12" customFormat="1">
      <c r="B1291" s="141"/>
      <c r="D1291" s="142" t="s">
        <v>167</v>
      </c>
      <c r="E1291" s="143" t="s">
        <v>1</v>
      </c>
      <c r="F1291" s="144" t="s">
        <v>1523</v>
      </c>
      <c r="H1291" s="143" t="s">
        <v>1</v>
      </c>
      <c r="L1291" s="141"/>
      <c r="M1291" s="145"/>
      <c r="T1291" s="146"/>
      <c r="AT1291" s="143" t="s">
        <v>167</v>
      </c>
      <c r="AU1291" s="143" t="s">
        <v>82</v>
      </c>
      <c r="AV1291" s="12" t="s">
        <v>80</v>
      </c>
      <c r="AW1291" s="12" t="s">
        <v>28</v>
      </c>
      <c r="AX1291" s="12" t="s">
        <v>72</v>
      </c>
      <c r="AY1291" s="143" t="s">
        <v>158</v>
      </c>
    </row>
    <row r="1292" spans="2:65" s="13" customFormat="1">
      <c r="B1292" s="147"/>
      <c r="D1292" s="142" t="s">
        <v>167</v>
      </c>
      <c r="E1292" s="148" t="s">
        <v>1</v>
      </c>
      <c r="F1292" s="149" t="s">
        <v>1524</v>
      </c>
      <c r="H1292" s="150">
        <v>3.7810000000000001</v>
      </c>
      <c r="L1292" s="147"/>
      <c r="M1292" s="151"/>
      <c r="T1292" s="152"/>
      <c r="AT1292" s="148" t="s">
        <v>167</v>
      </c>
      <c r="AU1292" s="148" t="s">
        <v>82</v>
      </c>
      <c r="AV1292" s="13" t="s">
        <v>82</v>
      </c>
      <c r="AW1292" s="13" t="s">
        <v>28</v>
      </c>
      <c r="AX1292" s="13" t="s">
        <v>72</v>
      </c>
      <c r="AY1292" s="148" t="s">
        <v>158</v>
      </c>
    </row>
    <row r="1293" spans="2:65" s="13" customFormat="1">
      <c r="B1293" s="147"/>
      <c r="D1293" s="142" t="s">
        <v>167</v>
      </c>
      <c r="E1293" s="148" t="s">
        <v>1</v>
      </c>
      <c r="F1293" s="149" t="s">
        <v>1525</v>
      </c>
      <c r="H1293" s="150">
        <v>8.3089999999999993</v>
      </c>
      <c r="L1293" s="147"/>
      <c r="M1293" s="151"/>
      <c r="T1293" s="152"/>
      <c r="AT1293" s="148" t="s">
        <v>167</v>
      </c>
      <c r="AU1293" s="148" t="s">
        <v>82</v>
      </c>
      <c r="AV1293" s="13" t="s">
        <v>82</v>
      </c>
      <c r="AW1293" s="13" t="s">
        <v>28</v>
      </c>
      <c r="AX1293" s="13" t="s">
        <v>72</v>
      </c>
      <c r="AY1293" s="148" t="s">
        <v>158</v>
      </c>
    </row>
    <row r="1294" spans="2:65" s="15" customFormat="1">
      <c r="B1294" s="168"/>
      <c r="D1294" s="142" t="s">
        <v>167</v>
      </c>
      <c r="E1294" s="169" t="s">
        <v>1</v>
      </c>
      <c r="F1294" s="170" t="s">
        <v>331</v>
      </c>
      <c r="H1294" s="171">
        <v>12.09</v>
      </c>
      <c r="L1294" s="168"/>
      <c r="M1294" s="172"/>
      <c r="T1294" s="173"/>
      <c r="AT1294" s="169" t="s">
        <v>167</v>
      </c>
      <c r="AU1294" s="169" t="s">
        <v>82</v>
      </c>
      <c r="AV1294" s="15" t="s">
        <v>178</v>
      </c>
      <c r="AW1294" s="15" t="s">
        <v>28</v>
      </c>
      <c r="AX1294" s="15" t="s">
        <v>72</v>
      </c>
      <c r="AY1294" s="169" t="s">
        <v>158</v>
      </c>
    </row>
    <row r="1295" spans="2:65" s="14" customFormat="1">
      <c r="B1295" s="153"/>
      <c r="D1295" s="142" t="s">
        <v>167</v>
      </c>
      <c r="E1295" s="154" t="s">
        <v>1</v>
      </c>
      <c r="F1295" s="155" t="s">
        <v>200</v>
      </c>
      <c r="H1295" s="156">
        <v>45.402999999999999</v>
      </c>
      <c r="L1295" s="153"/>
      <c r="M1295" s="157"/>
      <c r="T1295" s="158"/>
      <c r="AT1295" s="154" t="s">
        <v>167</v>
      </c>
      <c r="AU1295" s="154" t="s">
        <v>82</v>
      </c>
      <c r="AV1295" s="14" t="s">
        <v>165</v>
      </c>
      <c r="AW1295" s="14" t="s">
        <v>28</v>
      </c>
      <c r="AX1295" s="14" t="s">
        <v>80</v>
      </c>
      <c r="AY1295" s="154" t="s">
        <v>158</v>
      </c>
    </row>
    <row r="1296" spans="2:65" s="1" customFormat="1" ht="21.75" customHeight="1">
      <c r="B1296" s="128"/>
      <c r="C1296" s="129" t="s">
        <v>1526</v>
      </c>
      <c r="D1296" s="129" t="s">
        <v>160</v>
      </c>
      <c r="E1296" s="130" t="s">
        <v>1527</v>
      </c>
      <c r="F1296" s="131" t="s">
        <v>1528</v>
      </c>
      <c r="G1296" s="132" t="s">
        <v>212</v>
      </c>
      <c r="H1296" s="133">
        <v>6.38</v>
      </c>
      <c r="I1296" s="184"/>
      <c r="J1296" s="134">
        <f>ROUND(I1296*H1296,2)</f>
        <v>0</v>
      </c>
      <c r="K1296" s="131" t="s">
        <v>164</v>
      </c>
      <c r="L1296" s="29"/>
      <c r="M1296" s="135" t="s">
        <v>1</v>
      </c>
      <c r="N1296" s="136" t="s">
        <v>37</v>
      </c>
      <c r="O1296" s="137">
        <v>0.61599999999999999</v>
      </c>
      <c r="P1296" s="137">
        <f>O1296*H1296</f>
        <v>3.9300799999999998</v>
      </c>
      <c r="Q1296" s="137">
        <v>0</v>
      </c>
      <c r="R1296" s="137">
        <f>Q1296*H1296</f>
        <v>0</v>
      </c>
      <c r="S1296" s="137">
        <v>8.7999999999999995E-2</v>
      </c>
      <c r="T1296" s="138">
        <f>S1296*H1296</f>
        <v>0.56143999999999994</v>
      </c>
      <c r="AR1296" s="139" t="s">
        <v>165</v>
      </c>
      <c r="AT1296" s="139" t="s">
        <v>160</v>
      </c>
      <c r="AU1296" s="139" t="s">
        <v>82</v>
      </c>
      <c r="AY1296" s="17" t="s">
        <v>158</v>
      </c>
      <c r="BE1296" s="140">
        <f>IF(N1296="základní",J1296,0)</f>
        <v>0</v>
      </c>
      <c r="BF1296" s="140">
        <f>IF(N1296="snížená",J1296,0)</f>
        <v>0</v>
      </c>
      <c r="BG1296" s="140">
        <f>IF(N1296="zákl. přenesená",J1296,0)</f>
        <v>0</v>
      </c>
      <c r="BH1296" s="140">
        <f>IF(N1296="sníž. přenesená",J1296,0)</f>
        <v>0</v>
      </c>
      <c r="BI1296" s="140">
        <f>IF(N1296="nulová",J1296,0)</f>
        <v>0</v>
      </c>
      <c r="BJ1296" s="17" t="s">
        <v>80</v>
      </c>
      <c r="BK1296" s="140">
        <f>ROUND(I1296*H1296,2)</f>
        <v>0</v>
      </c>
      <c r="BL1296" s="17" t="s">
        <v>165</v>
      </c>
      <c r="BM1296" s="139" t="s">
        <v>1529</v>
      </c>
    </row>
    <row r="1297" spans="2:65" s="13" customFormat="1">
      <c r="B1297" s="147"/>
      <c r="D1297" s="142" t="s">
        <v>167</v>
      </c>
      <c r="E1297" s="148" t="s">
        <v>1</v>
      </c>
      <c r="F1297" s="149" t="s">
        <v>1530</v>
      </c>
      <c r="H1297" s="150">
        <v>2.86</v>
      </c>
      <c r="L1297" s="147"/>
      <c r="M1297" s="151"/>
      <c r="T1297" s="152"/>
      <c r="AT1297" s="148" t="s">
        <v>167</v>
      </c>
      <c r="AU1297" s="148" t="s">
        <v>82</v>
      </c>
      <c r="AV1297" s="13" t="s">
        <v>82</v>
      </c>
      <c r="AW1297" s="13" t="s">
        <v>28</v>
      </c>
      <c r="AX1297" s="13" t="s">
        <v>72</v>
      </c>
      <c r="AY1297" s="148" t="s">
        <v>158</v>
      </c>
    </row>
    <row r="1298" spans="2:65" s="13" customFormat="1">
      <c r="B1298" s="147"/>
      <c r="D1298" s="142" t="s">
        <v>167</v>
      </c>
      <c r="E1298" s="148" t="s">
        <v>1</v>
      </c>
      <c r="F1298" s="149" t="s">
        <v>1531</v>
      </c>
      <c r="H1298" s="150">
        <v>3.52</v>
      </c>
      <c r="L1298" s="147"/>
      <c r="M1298" s="151"/>
      <c r="T1298" s="152"/>
      <c r="AT1298" s="148" t="s">
        <v>167</v>
      </c>
      <c r="AU1298" s="148" t="s">
        <v>82</v>
      </c>
      <c r="AV1298" s="13" t="s">
        <v>82</v>
      </c>
      <c r="AW1298" s="13" t="s">
        <v>28</v>
      </c>
      <c r="AX1298" s="13" t="s">
        <v>72</v>
      </c>
      <c r="AY1298" s="148" t="s">
        <v>158</v>
      </c>
    </row>
    <row r="1299" spans="2:65" s="14" customFormat="1">
      <c r="B1299" s="153"/>
      <c r="D1299" s="142" t="s">
        <v>167</v>
      </c>
      <c r="E1299" s="154" t="s">
        <v>1</v>
      </c>
      <c r="F1299" s="155" t="s">
        <v>200</v>
      </c>
      <c r="H1299" s="156">
        <v>6.38</v>
      </c>
      <c r="L1299" s="153"/>
      <c r="M1299" s="157"/>
      <c r="T1299" s="158"/>
      <c r="AT1299" s="154" t="s">
        <v>167</v>
      </c>
      <c r="AU1299" s="154" t="s">
        <v>82</v>
      </c>
      <c r="AV1299" s="14" t="s">
        <v>165</v>
      </c>
      <c r="AW1299" s="14" t="s">
        <v>28</v>
      </c>
      <c r="AX1299" s="14" t="s">
        <v>80</v>
      </c>
      <c r="AY1299" s="154" t="s">
        <v>158</v>
      </c>
    </row>
    <row r="1300" spans="2:65" s="1" customFormat="1" ht="21.75" customHeight="1">
      <c r="B1300" s="128"/>
      <c r="C1300" s="129" t="s">
        <v>1532</v>
      </c>
      <c r="D1300" s="129" t="s">
        <v>160</v>
      </c>
      <c r="E1300" s="130" t="s">
        <v>1533</v>
      </c>
      <c r="F1300" s="131" t="s">
        <v>1534</v>
      </c>
      <c r="G1300" s="132" t="s">
        <v>212</v>
      </c>
      <c r="H1300" s="133">
        <v>34.738</v>
      </c>
      <c r="I1300" s="184"/>
      <c r="J1300" s="134">
        <f>ROUND(I1300*H1300,2)</f>
        <v>0</v>
      </c>
      <c r="K1300" s="131" t="s">
        <v>164</v>
      </c>
      <c r="L1300" s="29"/>
      <c r="M1300" s="135" t="s">
        <v>1</v>
      </c>
      <c r="N1300" s="136" t="s">
        <v>37</v>
      </c>
      <c r="O1300" s="137">
        <v>0.57599999999999996</v>
      </c>
      <c r="P1300" s="137">
        <f>O1300*H1300</f>
        <v>20.009087999999998</v>
      </c>
      <c r="Q1300" s="137">
        <v>0</v>
      </c>
      <c r="R1300" s="137">
        <f>Q1300*H1300</f>
        <v>0</v>
      </c>
      <c r="S1300" s="137">
        <v>6.7000000000000004E-2</v>
      </c>
      <c r="T1300" s="138">
        <f>S1300*H1300</f>
        <v>2.3274460000000001</v>
      </c>
      <c r="AR1300" s="139" t="s">
        <v>165</v>
      </c>
      <c r="AT1300" s="139" t="s">
        <v>160</v>
      </c>
      <c r="AU1300" s="139" t="s">
        <v>82</v>
      </c>
      <c r="AY1300" s="17" t="s">
        <v>158</v>
      </c>
      <c r="BE1300" s="140">
        <f>IF(N1300="základní",J1300,0)</f>
        <v>0</v>
      </c>
      <c r="BF1300" s="140">
        <f>IF(N1300="snížená",J1300,0)</f>
        <v>0</v>
      </c>
      <c r="BG1300" s="140">
        <f>IF(N1300="zákl. přenesená",J1300,0)</f>
        <v>0</v>
      </c>
      <c r="BH1300" s="140">
        <f>IF(N1300="sníž. přenesená",J1300,0)</f>
        <v>0</v>
      </c>
      <c r="BI1300" s="140">
        <f>IF(N1300="nulová",J1300,0)</f>
        <v>0</v>
      </c>
      <c r="BJ1300" s="17" t="s">
        <v>80</v>
      </c>
      <c r="BK1300" s="140">
        <f>ROUND(I1300*H1300,2)</f>
        <v>0</v>
      </c>
      <c r="BL1300" s="17" t="s">
        <v>165</v>
      </c>
      <c r="BM1300" s="139" t="s">
        <v>1535</v>
      </c>
    </row>
    <row r="1301" spans="2:65" s="12" customFormat="1">
      <c r="B1301" s="141"/>
      <c r="D1301" s="142" t="s">
        <v>167</v>
      </c>
      <c r="E1301" s="143" t="s">
        <v>1</v>
      </c>
      <c r="F1301" s="144" t="s">
        <v>289</v>
      </c>
      <c r="H1301" s="143" t="s">
        <v>1</v>
      </c>
      <c r="L1301" s="141"/>
      <c r="M1301" s="145"/>
      <c r="T1301" s="146"/>
      <c r="AT1301" s="143" t="s">
        <v>167</v>
      </c>
      <c r="AU1301" s="143" t="s">
        <v>82</v>
      </c>
      <c r="AV1301" s="12" t="s">
        <v>80</v>
      </c>
      <c r="AW1301" s="12" t="s">
        <v>28</v>
      </c>
      <c r="AX1301" s="12" t="s">
        <v>72</v>
      </c>
      <c r="AY1301" s="143" t="s">
        <v>158</v>
      </c>
    </row>
    <row r="1302" spans="2:65" s="13" customFormat="1">
      <c r="B1302" s="147"/>
      <c r="D1302" s="142" t="s">
        <v>167</v>
      </c>
      <c r="E1302" s="148" t="s">
        <v>1</v>
      </c>
      <c r="F1302" s="149" t="s">
        <v>1536</v>
      </c>
      <c r="H1302" s="150">
        <v>6.69</v>
      </c>
      <c r="L1302" s="147"/>
      <c r="M1302" s="151"/>
      <c r="T1302" s="152"/>
      <c r="AT1302" s="148" t="s">
        <v>167</v>
      </c>
      <c r="AU1302" s="148" t="s">
        <v>82</v>
      </c>
      <c r="AV1302" s="13" t="s">
        <v>82</v>
      </c>
      <c r="AW1302" s="13" t="s">
        <v>28</v>
      </c>
      <c r="AX1302" s="13" t="s">
        <v>72</v>
      </c>
      <c r="AY1302" s="148" t="s">
        <v>158</v>
      </c>
    </row>
    <row r="1303" spans="2:65" s="13" customFormat="1">
      <c r="B1303" s="147"/>
      <c r="D1303" s="142" t="s">
        <v>167</v>
      </c>
      <c r="E1303" s="148" t="s">
        <v>1</v>
      </c>
      <c r="F1303" s="149" t="s">
        <v>1537</v>
      </c>
      <c r="H1303" s="150">
        <v>5.8460000000000001</v>
      </c>
      <c r="L1303" s="147"/>
      <c r="M1303" s="151"/>
      <c r="T1303" s="152"/>
      <c r="AT1303" s="148" t="s">
        <v>167</v>
      </c>
      <c r="AU1303" s="148" t="s">
        <v>82</v>
      </c>
      <c r="AV1303" s="13" t="s">
        <v>82</v>
      </c>
      <c r="AW1303" s="13" t="s">
        <v>28</v>
      </c>
      <c r="AX1303" s="13" t="s">
        <v>72</v>
      </c>
      <c r="AY1303" s="148" t="s">
        <v>158</v>
      </c>
    </row>
    <row r="1304" spans="2:65" s="15" customFormat="1">
      <c r="B1304" s="168"/>
      <c r="D1304" s="142" t="s">
        <v>167</v>
      </c>
      <c r="E1304" s="169" t="s">
        <v>1</v>
      </c>
      <c r="F1304" s="170" t="s">
        <v>331</v>
      </c>
      <c r="H1304" s="171">
        <v>12.536</v>
      </c>
      <c r="L1304" s="168"/>
      <c r="M1304" s="172"/>
      <c r="T1304" s="173"/>
      <c r="AT1304" s="169" t="s">
        <v>167</v>
      </c>
      <c r="AU1304" s="169" t="s">
        <v>82</v>
      </c>
      <c r="AV1304" s="15" t="s">
        <v>178</v>
      </c>
      <c r="AW1304" s="15" t="s">
        <v>28</v>
      </c>
      <c r="AX1304" s="15" t="s">
        <v>72</v>
      </c>
      <c r="AY1304" s="169" t="s">
        <v>158</v>
      </c>
    </row>
    <row r="1305" spans="2:65" s="13" customFormat="1">
      <c r="B1305" s="147"/>
      <c r="D1305" s="142" t="s">
        <v>167</v>
      </c>
      <c r="E1305" s="148" t="s">
        <v>1</v>
      </c>
      <c r="F1305" s="149" t="s">
        <v>4736</v>
      </c>
      <c r="H1305" s="150">
        <v>15.545999999999999</v>
      </c>
      <c r="L1305" s="147"/>
      <c r="M1305" s="151"/>
      <c r="T1305" s="152"/>
      <c r="AT1305" s="148" t="s">
        <v>167</v>
      </c>
      <c r="AU1305" s="148" t="s">
        <v>82</v>
      </c>
      <c r="AV1305" s="13" t="s">
        <v>82</v>
      </c>
      <c r="AW1305" s="13" t="s">
        <v>28</v>
      </c>
      <c r="AX1305" s="13" t="s">
        <v>72</v>
      </c>
      <c r="AY1305" s="148" t="s">
        <v>158</v>
      </c>
    </row>
    <row r="1306" spans="2:65" s="13" customFormat="1">
      <c r="B1306" s="147"/>
      <c r="D1306" s="142" t="s">
        <v>167</v>
      </c>
      <c r="E1306" s="148" t="s">
        <v>1</v>
      </c>
      <c r="F1306" s="149" t="s">
        <v>1538</v>
      </c>
      <c r="H1306" s="150">
        <v>6.6559999999999997</v>
      </c>
      <c r="L1306" s="147"/>
      <c r="M1306" s="151"/>
      <c r="T1306" s="152"/>
      <c r="AT1306" s="148" t="s">
        <v>167</v>
      </c>
      <c r="AU1306" s="148" t="s">
        <v>82</v>
      </c>
      <c r="AV1306" s="13" t="s">
        <v>82</v>
      </c>
      <c r="AW1306" s="13" t="s">
        <v>28</v>
      </c>
      <c r="AX1306" s="13" t="s">
        <v>72</v>
      </c>
      <c r="AY1306" s="148" t="s">
        <v>158</v>
      </c>
    </row>
    <row r="1307" spans="2:65" s="15" customFormat="1">
      <c r="B1307" s="168"/>
      <c r="D1307" s="142" t="s">
        <v>167</v>
      </c>
      <c r="E1307" s="169" t="s">
        <v>1</v>
      </c>
      <c r="F1307" s="170" t="s">
        <v>331</v>
      </c>
      <c r="H1307" s="171">
        <v>22.202000000000002</v>
      </c>
      <c r="L1307" s="168"/>
      <c r="M1307" s="172"/>
      <c r="T1307" s="173"/>
      <c r="AT1307" s="169" t="s">
        <v>167</v>
      </c>
      <c r="AU1307" s="169" t="s">
        <v>82</v>
      </c>
      <c r="AV1307" s="15" t="s">
        <v>178</v>
      </c>
      <c r="AW1307" s="15" t="s">
        <v>28</v>
      </c>
      <c r="AX1307" s="15" t="s">
        <v>72</v>
      </c>
      <c r="AY1307" s="169" t="s">
        <v>158</v>
      </c>
    </row>
    <row r="1308" spans="2:65" s="14" customFormat="1">
      <c r="B1308" s="153"/>
      <c r="D1308" s="142" t="s">
        <v>167</v>
      </c>
      <c r="E1308" s="154" t="s">
        <v>1</v>
      </c>
      <c r="F1308" s="155" t="s">
        <v>200</v>
      </c>
      <c r="H1308" s="156">
        <v>34.738</v>
      </c>
      <c r="L1308" s="153"/>
      <c r="M1308" s="157"/>
      <c r="T1308" s="158"/>
      <c r="AT1308" s="154" t="s">
        <v>167</v>
      </c>
      <c r="AU1308" s="154" t="s">
        <v>82</v>
      </c>
      <c r="AV1308" s="14" t="s">
        <v>165</v>
      </c>
      <c r="AW1308" s="14" t="s">
        <v>28</v>
      </c>
      <c r="AX1308" s="14" t="s">
        <v>80</v>
      </c>
      <c r="AY1308" s="154" t="s">
        <v>158</v>
      </c>
    </row>
    <row r="1309" spans="2:65" s="1" customFormat="1" ht="21.75" customHeight="1">
      <c r="B1309" s="128"/>
      <c r="C1309" s="129" t="s">
        <v>1539</v>
      </c>
      <c r="D1309" s="129" t="s">
        <v>160</v>
      </c>
      <c r="E1309" s="130" t="s">
        <v>1540</v>
      </c>
      <c r="F1309" s="131" t="s">
        <v>1541</v>
      </c>
      <c r="G1309" s="132" t="s">
        <v>212</v>
      </c>
      <c r="H1309" s="133">
        <v>9.4559999999999995</v>
      </c>
      <c r="I1309" s="184"/>
      <c r="J1309" s="134">
        <f>ROUND(I1309*H1309,2)</f>
        <v>0</v>
      </c>
      <c r="K1309" s="131" t="s">
        <v>164</v>
      </c>
      <c r="L1309" s="29"/>
      <c r="M1309" s="135" t="s">
        <v>1</v>
      </c>
      <c r="N1309" s="136" t="s">
        <v>37</v>
      </c>
      <c r="O1309" s="137">
        <v>0.93899999999999995</v>
      </c>
      <c r="P1309" s="137">
        <f>O1309*H1309</f>
        <v>8.8791839999999986</v>
      </c>
      <c r="Q1309" s="137">
        <v>0</v>
      </c>
      <c r="R1309" s="137">
        <f>Q1309*H1309</f>
        <v>0</v>
      </c>
      <c r="S1309" s="137">
        <v>7.5999999999999998E-2</v>
      </c>
      <c r="T1309" s="138">
        <f>S1309*H1309</f>
        <v>0.71865599999999996</v>
      </c>
      <c r="AR1309" s="139" t="s">
        <v>165</v>
      </c>
      <c r="AT1309" s="139" t="s">
        <v>160</v>
      </c>
      <c r="AU1309" s="139" t="s">
        <v>82</v>
      </c>
      <c r="AY1309" s="17" t="s">
        <v>158</v>
      </c>
      <c r="BE1309" s="140">
        <f>IF(N1309="základní",J1309,0)</f>
        <v>0</v>
      </c>
      <c r="BF1309" s="140">
        <f>IF(N1309="snížená",J1309,0)</f>
        <v>0</v>
      </c>
      <c r="BG1309" s="140">
        <f>IF(N1309="zákl. přenesená",J1309,0)</f>
        <v>0</v>
      </c>
      <c r="BH1309" s="140">
        <f>IF(N1309="sníž. přenesená",J1309,0)</f>
        <v>0</v>
      </c>
      <c r="BI1309" s="140">
        <f>IF(N1309="nulová",J1309,0)</f>
        <v>0</v>
      </c>
      <c r="BJ1309" s="17" t="s">
        <v>80</v>
      </c>
      <c r="BK1309" s="140">
        <f>ROUND(I1309*H1309,2)</f>
        <v>0</v>
      </c>
      <c r="BL1309" s="17" t="s">
        <v>165</v>
      </c>
      <c r="BM1309" s="139" t="s">
        <v>1542</v>
      </c>
    </row>
    <row r="1310" spans="2:65" s="12" customFormat="1">
      <c r="B1310" s="141"/>
      <c r="D1310" s="142" t="s">
        <v>167</v>
      </c>
      <c r="E1310" s="143" t="s">
        <v>1</v>
      </c>
      <c r="F1310" s="144" t="s">
        <v>289</v>
      </c>
      <c r="H1310" s="143" t="s">
        <v>1</v>
      </c>
      <c r="L1310" s="141"/>
      <c r="M1310" s="145"/>
      <c r="T1310" s="146"/>
      <c r="AT1310" s="143" t="s">
        <v>167</v>
      </c>
      <c r="AU1310" s="143" t="s">
        <v>82</v>
      </c>
      <c r="AV1310" s="12" t="s">
        <v>80</v>
      </c>
      <c r="AW1310" s="12" t="s">
        <v>28</v>
      </c>
      <c r="AX1310" s="12" t="s">
        <v>72</v>
      </c>
      <c r="AY1310" s="143" t="s">
        <v>158</v>
      </c>
    </row>
    <row r="1311" spans="2:65" s="13" customFormat="1">
      <c r="B1311" s="147"/>
      <c r="D1311" s="142" t="s">
        <v>167</v>
      </c>
      <c r="E1311" s="148" t="s">
        <v>1</v>
      </c>
      <c r="F1311" s="149" t="s">
        <v>1543</v>
      </c>
      <c r="H1311" s="150">
        <v>4.3339999999999996</v>
      </c>
      <c r="L1311" s="147"/>
      <c r="M1311" s="151"/>
      <c r="T1311" s="152"/>
      <c r="AT1311" s="148" t="s">
        <v>167</v>
      </c>
      <c r="AU1311" s="148" t="s">
        <v>82</v>
      </c>
      <c r="AV1311" s="13" t="s">
        <v>82</v>
      </c>
      <c r="AW1311" s="13" t="s">
        <v>28</v>
      </c>
      <c r="AX1311" s="13" t="s">
        <v>72</v>
      </c>
      <c r="AY1311" s="148" t="s">
        <v>158</v>
      </c>
    </row>
    <row r="1312" spans="2:65" s="13" customFormat="1">
      <c r="B1312" s="147"/>
      <c r="D1312" s="142" t="s">
        <v>167</v>
      </c>
      <c r="E1312" s="148" t="s">
        <v>1</v>
      </c>
      <c r="F1312" s="149" t="s">
        <v>1544</v>
      </c>
      <c r="H1312" s="150">
        <v>5.1219999999999999</v>
      </c>
      <c r="L1312" s="147"/>
      <c r="M1312" s="151"/>
      <c r="T1312" s="152"/>
      <c r="AT1312" s="148" t="s">
        <v>167</v>
      </c>
      <c r="AU1312" s="148" t="s">
        <v>82</v>
      </c>
      <c r="AV1312" s="13" t="s">
        <v>82</v>
      </c>
      <c r="AW1312" s="13" t="s">
        <v>28</v>
      </c>
      <c r="AX1312" s="13" t="s">
        <v>72</v>
      </c>
      <c r="AY1312" s="148" t="s">
        <v>158</v>
      </c>
    </row>
    <row r="1313" spans="2:65" s="14" customFormat="1">
      <c r="B1313" s="153"/>
      <c r="D1313" s="142" t="s">
        <v>167</v>
      </c>
      <c r="E1313" s="154" t="s">
        <v>1</v>
      </c>
      <c r="F1313" s="155" t="s">
        <v>200</v>
      </c>
      <c r="H1313" s="156">
        <v>9.4559999999999995</v>
      </c>
      <c r="L1313" s="153"/>
      <c r="M1313" s="157"/>
      <c r="T1313" s="158"/>
      <c r="AT1313" s="154" t="s">
        <v>167</v>
      </c>
      <c r="AU1313" s="154" t="s">
        <v>82</v>
      </c>
      <c r="AV1313" s="14" t="s">
        <v>165</v>
      </c>
      <c r="AW1313" s="14" t="s">
        <v>28</v>
      </c>
      <c r="AX1313" s="14" t="s">
        <v>80</v>
      </c>
      <c r="AY1313" s="154" t="s">
        <v>158</v>
      </c>
    </row>
    <row r="1314" spans="2:65" s="1" customFormat="1" ht="24.2" customHeight="1">
      <c r="B1314" s="128"/>
      <c r="C1314" s="129" t="s">
        <v>1545</v>
      </c>
      <c r="D1314" s="129" t="s">
        <v>160</v>
      </c>
      <c r="E1314" s="130" t="s">
        <v>1546</v>
      </c>
      <c r="F1314" s="131" t="s">
        <v>1547</v>
      </c>
      <c r="G1314" s="132" t="s">
        <v>212</v>
      </c>
      <c r="H1314" s="133">
        <v>1.472</v>
      </c>
      <c r="I1314" s="184"/>
      <c r="J1314" s="134">
        <f>ROUND(I1314*H1314,2)</f>
        <v>0</v>
      </c>
      <c r="K1314" s="131" t="s">
        <v>164</v>
      </c>
      <c r="L1314" s="29"/>
      <c r="M1314" s="135" t="s">
        <v>1</v>
      </c>
      <c r="N1314" s="136" t="s">
        <v>37</v>
      </c>
      <c r="O1314" s="137">
        <v>1.5</v>
      </c>
      <c r="P1314" s="137">
        <f>O1314*H1314</f>
        <v>2.2080000000000002</v>
      </c>
      <c r="Q1314" s="137">
        <v>0</v>
      </c>
      <c r="R1314" s="137">
        <f>Q1314*H1314</f>
        <v>0</v>
      </c>
      <c r="S1314" s="137">
        <v>7.2999999999999995E-2</v>
      </c>
      <c r="T1314" s="138">
        <f>S1314*H1314</f>
        <v>0.107456</v>
      </c>
      <c r="AR1314" s="139" t="s">
        <v>165</v>
      </c>
      <c r="AT1314" s="139" t="s">
        <v>160</v>
      </c>
      <c r="AU1314" s="139" t="s">
        <v>82</v>
      </c>
      <c r="AY1314" s="17" t="s">
        <v>158</v>
      </c>
      <c r="BE1314" s="140">
        <f>IF(N1314="základní",J1314,0)</f>
        <v>0</v>
      </c>
      <c r="BF1314" s="140">
        <f>IF(N1314="snížená",J1314,0)</f>
        <v>0</v>
      </c>
      <c r="BG1314" s="140">
        <f>IF(N1314="zákl. přenesená",J1314,0)</f>
        <v>0</v>
      </c>
      <c r="BH1314" s="140">
        <f>IF(N1314="sníž. přenesená",J1314,0)</f>
        <v>0</v>
      </c>
      <c r="BI1314" s="140">
        <f>IF(N1314="nulová",J1314,0)</f>
        <v>0</v>
      </c>
      <c r="BJ1314" s="17" t="s">
        <v>80</v>
      </c>
      <c r="BK1314" s="140">
        <f>ROUND(I1314*H1314,2)</f>
        <v>0</v>
      </c>
      <c r="BL1314" s="17" t="s">
        <v>165</v>
      </c>
      <c r="BM1314" s="139" t="s">
        <v>1548</v>
      </c>
    </row>
    <row r="1315" spans="2:65" s="13" customFormat="1">
      <c r="B1315" s="147"/>
      <c r="D1315" s="142" t="s">
        <v>167</v>
      </c>
      <c r="E1315" s="148" t="s">
        <v>1</v>
      </c>
      <c r="F1315" s="149" t="s">
        <v>1549</v>
      </c>
      <c r="H1315" s="150">
        <v>1.472</v>
      </c>
      <c r="L1315" s="147"/>
      <c r="M1315" s="151"/>
      <c r="T1315" s="152"/>
      <c r="AT1315" s="148" t="s">
        <v>167</v>
      </c>
      <c r="AU1315" s="148" t="s">
        <v>82</v>
      </c>
      <c r="AV1315" s="13" t="s">
        <v>82</v>
      </c>
      <c r="AW1315" s="13" t="s">
        <v>28</v>
      </c>
      <c r="AX1315" s="13" t="s">
        <v>80</v>
      </c>
      <c r="AY1315" s="148" t="s">
        <v>158</v>
      </c>
    </row>
    <row r="1316" spans="2:65" s="1" customFormat="1" ht="24.2" customHeight="1">
      <c r="B1316" s="128"/>
      <c r="C1316" s="129" t="s">
        <v>1550</v>
      </c>
      <c r="D1316" s="129" t="s">
        <v>160</v>
      </c>
      <c r="E1316" s="130" t="s">
        <v>1551</v>
      </c>
      <c r="F1316" s="131" t="s">
        <v>1552</v>
      </c>
      <c r="G1316" s="132" t="s">
        <v>212</v>
      </c>
      <c r="H1316" s="133">
        <v>8.3710000000000004</v>
      </c>
      <c r="I1316" s="184"/>
      <c r="J1316" s="134">
        <f>ROUND(I1316*H1316,2)</f>
        <v>0</v>
      </c>
      <c r="K1316" s="131" t="s">
        <v>164</v>
      </c>
      <c r="L1316" s="29"/>
      <c r="M1316" s="135" t="s">
        <v>1</v>
      </c>
      <c r="N1316" s="136" t="s">
        <v>37</v>
      </c>
      <c r="O1316" s="137">
        <v>0.91</v>
      </c>
      <c r="P1316" s="137">
        <f>O1316*H1316</f>
        <v>7.6176100000000009</v>
      </c>
      <c r="Q1316" s="137">
        <v>0</v>
      </c>
      <c r="R1316" s="137">
        <f>Q1316*H1316</f>
        <v>0</v>
      </c>
      <c r="S1316" s="137">
        <v>5.8999999999999997E-2</v>
      </c>
      <c r="T1316" s="138">
        <f>S1316*H1316</f>
        <v>0.49388900000000002</v>
      </c>
      <c r="AR1316" s="139" t="s">
        <v>165</v>
      </c>
      <c r="AT1316" s="139" t="s">
        <v>160</v>
      </c>
      <c r="AU1316" s="139" t="s">
        <v>82</v>
      </c>
      <c r="AY1316" s="17" t="s">
        <v>158</v>
      </c>
      <c r="BE1316" s="140">
        <f>IF(N1316="základní",J1316,0)</f>
        <v>0</v>
      </c>
      <c r="BF1316" s="140">
        <f>IF(N1316="snížená",J1316,0)</f>
        <v>0</v>
      </c>
      <c r="BG1316" s="140">
        <f>IF(N1316="zákl. přenesená",J1316,0)</f>
        <v>0</v>
      </c>
      <c r="BH1316" s="140">
        <f>IF(N1316="sníž. přenesená",J1316,0)</f>
        <v>0</v>
      </c>
      <c r="BI1316" s="140">
        <f>IF(N1316="nulová",J1316,0)</f>
        <v>0</v>
      </c>
      <c r="BJ1316" s="17" t="s">
        <v>80</v>
      </c>
      <c r="BK1316" s="140">
        <f>ROUND(I1316*H1316,2)</f>
        <v>0</v>
      </c>
      <c r="BL1316" s="17" t="s">
        <v>165</v>
      </c>
      <c r="BM1316" s="139" t="s">
        <v>1553</v>
      </c>
    </row>
    <row r="1317" spans="2:65" s="12" customFormat="1">
      <c r="B1317" s="141"/>
      <c r="D1317" s="142" t="s">
        <v>167</v>
      </c>
      <c r="E1317" s="143" t="s">
        <v>1</v>
      </c>
      <c r="F1317" s="144" t="s">
        <v>289</v>
      </c>
      <c r="H1317" s="143" t="s">
        <v>1</v>
      </c>
      <c r="L1317" s="141"/>
      <c r="M1317" s="145"/>
      <c r="T1317" s="146"/>
      <c r="AT1317" s="143" t="s">
        <v>167</v>
      </c>
      <c r="AU1317" s="143" t="s">
        <v>82</v>
      </c>
      <c r="AV1317" s="12" t="s">
        <v>80</v>
      </c>
      <c r="AW1317" s="12" t="s">
        <v>28</v>
      </c>
      <c r="AX1317" s="12" t="s">
        <v>72</v>
      </c>
      <c r="AY1317" s="143" t="s">
        <v>158</v>
      </c>
    </row>
    <row r="1318" spans="2:65" s="13" customFormat="1">
      <c r="B1318" s="147"/>
      <c r="D1318" s="142" t="s">
        <v>167</v>
      </c>
      <c r="E1318" s="148" t="s">
        <v>1</v>
      </c>
      <c r="F1318" s="149" t="s">
        <v>1554</v>
      </c>
      <c r="H1318" s="150">
        <v>1.1930000000000001</v>
      </c>
      <c r="L1318" s="147"/>
      <c r="M1318" s="151"/>
      <c r="T1318" s="152"/>
      <c r="AT1318" s="148" t="s">
        <v>167</v>
      </c>
      <c r="AU1318" s="148" t="s">
        <v>82</v>
      </c>
      <c r="AV1318" s="13" t="s">
        <v>82</v>
      </c>
      <c r="AW1318" s="13" t="s">
        <v>28</v>
      </c>
      <c r="AX1318" s="13" t="s">
        <v>72</v>
      </c>
      <c r="AY1318" s="148" t="s">
        <v>158</v>
      </c>
    </row>
    <row r="1319" spans="2:65" s="13" customFormat="1">
      <c r="B1319" s="147"/>
      <c r="D1319" s="142" t="s">
        <v>167</v>
      </c>
      <c r="E1319" s="148" t="s">
        <v>1</v>
      </c>
      <c r="F1319" s="149" t="s">
        <v>1555</v>
      </c>
      <c r="H1319" s="150">
        <v>7.1779999999999999</v>
      </c>
      <c r="L1319" s="147"/>
      <c r="M1319" s="151"/>
      <c r="T1319" s="152"/>
      <c r="AT1319" s="148" t="s">
        <v>167</v>
      </c>
      <c r="AU1319" s="148" t="s">
        <v>82</v>
      </c>
      <c r="AV1319" s="13" t="s">
        <v>82</v>
      </c>
      <c r="AW1319" s="13" t="s">
        <v>28</v>
      </c>
      <c r="AX1319" s="13" t="s">
        <v>72</v>
      </c>
      <c r="AY1319" s="148" t="s">
        <v>158</v>
      </c>
    </row>
    <row r="1320" spans="2:65" s="14" customFormat="1">
      <c r="B1320" s="153"/>
      <c r="D1320" s="142" t="s">
        <v>167</v>
      </c>
      <c r="E1320" s="154" t="s">
        <v>1</v>
      </c>
      <c r="F1320" s="155" t="s">
        <v>200</v>
      </c>
      <c r="H1320" s="156">
        <v>8.3710000000000004</v>
      </c>
      <c r="L1320" s="153"/>
      <c r="M1320" s="157"/>
      <c r="T1320" s="158"/>
      <c r="AT1320" s="154" t="s">
        <v>167</v>
      </c>
      <c r="AU1320" s="154" t="s">
        <v>82</v>
      </c>
      <c r="AV1320" s="14" t="s">
        <v>165</v>
      </c>
      <c r="AW1320" s="14" t="s">
        <v>28</v>
      </c>
      <c r="AX1320" s="14" t="s">
        <v>80</v>
      </c>
      <c r="AY1320" s="154" t="s">
        <v>158</v>
      </c>
    </row>
    <row r="1321" spans="2:65" s="1" customFormat="1" ht="24.2" customHeight="1">
      <c r="B1321" s="128"/>
      <c r="C1321" s="129" t="s">
        <v>1556</v>
      </c>
      <c r="D1321" s="129" t="s">
        <v>160</v>
      </c>
      <c r="E1321" s="130" t="s">
        <v>1557</v>
      </c>
      <c r="F1321" s="131" t="s">
        <v>1558</v>
      </c>
      <c r="G1321" s="132" t="s">
        <v>212</v>
      </c>
      <c r="H1321" s="133">
        <v>2.0449999999999999</v>
      </c>
      <c r="I1321" s="184"/>
      <c r="J1321" s="134">
        <f>ROUND(I1321*H1321,2)</f>
        <v>0</v>
      </c>
      <c r="K1321" s="131" t="s">
        <v>164</v>
      </c>
      <c r="L1321" s="29"/>
      <c r="M1321" s="135" t="s">
        <v>1</v>
      </c>
      <c r="N1321" s="136" t="s">
        <v>37</v>
      </c>
      <c r="O1321" s="137">
        <v>0.65</v>
      </c>
      <c r="P1321" s="137">
        <f>O1321*H1321</f>
        <v>1.32925</v>
      </c>
      <c r="Q1321" s="137">
        <v>0</v>
      </c>
      <c r="R1321" s="137">
        <f>Q1321*H1321</f>
        <v>0</v>
      </c>
      <c r="S1321" s="137">
        <v>5.0999999999999997E-2</v>
      </c>
      <c r="T1321" s="138">
        <f>S1321*H1321</f>
        <v>0.10429499999999998</v>
      </c>
      <c r="AR1321" s="139" t="s">
        <v>165</v>
      </c>
      <c r="AT1321" s="139" t="s">
        <v>160</v>
      </c>
      <c r="AU1321" s="139" t="s">
        <v>82</v>
      </c>
      <c r="AY1321" s="17" t="s">
        <v>158</v>
      </c>
      <c r="BE1321" s="140">
        <f>IF(N1321="základní",J1321,0)</f>
        <v>0</v>
      </c>
      <c r="BF1321" s="140">
        <f>IF(N1321="snížená",J1321,0)</f>
        <v>0</v>
      </c>
      <c r="BG1321" s="140">
        <f>IF(N1321="zákl. přenesená",J1321,0)</f>
        <v>0</v>
      </c>
      <c r="BH1321" s="140">
        <f>IF(N1321="sníž. přenesená",J1321,0)</f>
        <v>0</v>
      </c>
      <c r="BI1321" s="140">
        <f>IF(N1321="nulová",J1321,0)</f>
        <v>0</v>
      </c>
      <c r="BJ1321" s="17" t="s">
        <v>80</v>
      </c>
      <c r="BK1321" s="140">
        <f>ROUND(I1321*H1321,2)</f>
        <v>0</v>
      </c>
      <c r="BL1321" s="17" t="s">
        <v>165</v>
      </c>
      <c r="BM1321" s="139" t="s">
        <v>1559</v>
      </c>
    </row>
    <row r="1322" spans="2:65" s="12" customFormat="1">
      <c r="B1322" s="141"/>
      <c r="D1322" s="142" t="s">
        <v>167</v>
      </c>
      <c r="E1322" s="143" t="s">
        <v>1</v>
      </c>
      <c r="F1322" s="144" t="s">
        <v>289</v>
      </c>
      <c r="H1322" s="143" t="s">
        <v>1</v>
      </c>
      <c r="L1322" s="141"/>
      <c r="M1322" s="145"/>
      <c r="T1322" s="146"/>
      <c r="AT1322" s="143" t="s">
        <v>167</v>
      </c>
      <c r="AU1322" s="143" t="s">
        <v>82</v>
      </c>
      <c r="AV1322" s="12" t="s">
        <v>80</v>
      </c>
      <c r="AW1322" s="12" t="s">
        <v>28</v>
      </c>
      <c r="AX1322" s="12" t="s">
        <v>72</v>
      </c>
      <c r="AY1322" s="143" t="s">
        <v>158</v>
      </c>
    </row>
    <row r="1323" spans="2:65" s="13" customFormat="1">
      <c r="B1323" s="147"/>
      <c r="D1323" s="142" t="s">
        <v>167</v>
      </c>
      <c r="E1323" s="148" t="s">
        <v>1</v>
      </c>
      <c r="F1323" s="149" t="s">
        <v>1560</v>
      </c>
      <c r="H1323" s="150">
        <v>2.0449999999999999</v>
      </c>
      <c r="L1323" s="147"/>
      <c r="M1323" s="151"/>
      <c r="T1323" s="152"/>
      <c r="AT1323" s="148" t="s">
        <v>167</v>
      </c>
      <c r="AU1323" s="148" t="s">
        <v>82</v>
      </c>
      <c r="AV1323" s="13" t="s">
        <v>82</v>
      </c>
      <c r="AW1323" s="13" t="s">
        <v>28</v>
      </c>
      <c r="AX1323" s="13" t="s">
        <v>80</v>
      </c>
      <c r="AY1323" s="148" t="s">
        <v>158</v>
      </c>
    </row>
    <row r="1324" spans="2:65" s="1" customFormat="1" ht="24.2" customHeight="1">
      <c r="B1324" s="128"/>
      <c r="C1324" s="129" t="s">
        <v>1561</v>
      </c>
      <c r="D1324" s="129" t="s">
        <v>160</v>
      </c>
      <c r="E1324" s="130" t="s">
        <v>1562</v>
      </c>
      <c r="F1324" s="131" t="s">
        <v>1563</v>
      </c>
      <c r="G1324" s="132" t="s">
        <v>310</v>
      </c>
      <c r="H1324" s="133">
        <v>1</v>
      </c>
      <c r="I1324" s="184"/>
      <c r="J1324" s="134">
        <f>ROUND(I1324*H1324,2)</f>
        <v>0</v>
      </c>
      <c r="K1324" s="131" t="s">
        <v>164</v>
      </c>
      <c r="L1324" s="29"/>
      <c r="M1324" s="135" t="s">
        <v>1</v>
      </c>
      <c r="N1324" s="136" t="s">
        <v>37</v>
      </c>
      <c r="O1324" s="137">
        <v>0.84</v>
      </c>
      <c r="P1324" s="137">
        <f>O1324*H1324</f>
        <v>0.84</v>
      </c>
      <c r="Q1324" s="137">
        <v>0</v>
      </c>
      <c r="R1324" s="137">
        <f>Q1324*H1324</f>
        <v>0</v>
      </c>
      <c r="S1324" s="137">
        <v>1.6E-2</v>
      </c>
      <c r="T1324" s="138">
        <f>S1324*H1324</f>
        <v>1.6E-2</v>
      </c>
      <c r="AR1324" s="139" t="s">
        <v>165</v>
      </c>
      <c r="AT1324" s="139" t="s">
        <v>160</v>
      </c>
      <c r="AU1324" s="139" t="s">
        <v>82</v>
      </c>
      <c r="AY1324" s="17" t="s">
        <v>158</v>
      </c>
      <c r="BE1324" s="140">
        <f>IF(N1324="základní",J1324,0)</f>
        <v>0</v>
      </c>
      <c r="BF1324" s="140">
        <f>IF(N1324="snížená",J1324,0)</f>
        <v>0</v>
      </c>
      <c r="BG1324" s="140">
        <f>IF(N1324="zákl. přenesená",J1324,0)</f>
        <v>0</v>
      </c>
      <c r="BH1324" s="140">
        <f>IF(N1324="sníž. přenesená",J1324,0)</f>
        <v>0</v>
      </c>
      <c r="BI1324" s="140">
        <f>IF(N1324="nulová",J1324,0)</f>
        <v>0</v>
      </c>
      <c r="BJ1324" s="17" t="s">
        <v>80</v>
      </c>
      <c r="BK1324" s="140">
        <f>ROUND(I1324*H1324,2)</f>
        <v>0</v>
      </c>
      <c r="BL1324" s="17" t="s">
        <v>165</v>
      </c>
      <c r="BM1324" s="139" t="s">
        <v>1564</v>
      </c>
    </row>
    <row r="1325" spans="2:65" s="13" customFormat="1">
      <c r="B1325" s="147"/>
      <c r="D1325" s="142" t="s">
        <v>167</v>
      </c>
      <c r="E1325" s="148" t="s">
        <v>1</v>
      </c>
      <c r="F1325" s="149" t="s">
        <v>1565</v>
      </c>
      <c r="H1325" s="150">
        <v>1</v>
      </c>
      <c r="L1325" s="147"/>
      <c r="M1325" s="151"/>
      <c r="T1325" s="152"/>
      <c r="AT1325" s="148" t="s">
        <v>167</v>
      </c>
      <c r="AU1325" s="148" t="s">
        <v>82</v>
      </c>
      <c r="AV1325" s="13" t="s">
        <v>82</v>
      </c>
      <c r="AW1325" s="13" t="s">
        <v>28</v>
      </c>
      <c r="AX1325" s="13" t="s">
        <v>80</v>
      </c>
      <c r="AY1325" s="148" t="s">
        <v>158</v>
      </c>
    </row>
    <row r="1326" spans="2:65" s="1" customFormat="1" ht="24.2" customHeight="1">
      <c r="B1326" s="128"/>
      <c r="C1326" s="129" t="s">
        <v>1566</v>
      </c>
      <c r="D1326" s="129" t="s">
        <v>160</v>
      </c>
      <c r="E1326" s="130" t="s">
        <v>1567</v>
      </c>
      <c r="F1326" s="131" t="s">
        <v>1568</v>
      </c>
      <c r="G1326" s="132" t="s">
        <v>310</v>
      </c>
      <c r="H1326" s="133">
        <v>1</v>
      </c>
      <c r="I1326" s="184"/>
      <c r="J1326" s="134">
        <f>ROUND(I1326*H1326,2)</f>
        <v>0</v>
      </c>
      <c r="K1326" s="131" t="s">
        <v>164</v>
      </c>
      <c r="L1326" s="29"/>
      <c r="M1326" s="135" t="s">
        <v>1</v>
      </c>
      <c r="N1326" s="136" t="s">
        <v>37</v>
      </c>
      <c r="O1326" s="137">
        <v>2.024</v>
      </c>
      <c r="P1326" s="137">
        <f>O1326*H1326</f>
        <v>2.024</v>
      </c>
      <c r="Q1326" s="137">
        <v>0</v>
      </c>
      <c r="R1326" s="137">
        <f>Q1326*H1326</f>
        <v>0</v>
      </c>
      <c r="S1326" s="137">
        <v>0.27600000000000002</v>
      </c>
      <c r="T1326" s="138">
        <f>S1326*H1326</f>
        <v>0.27600000000000002</v>
      </c>
      <c r="AR1326" s="139" t="s">
        <v>165</v>
      </c>
      <c r="AT1326" s="139" t="s">
        <v>160</v>
      </c>
      <c r="AU1326" s="139" t="s">
        <v>82</v>
      </c>
      <c r="AY1326" s="17" t="s">
        <v>158</v>
      </c>
      <c r="BE1326" s="140">
        <f>IF(N1326="základní",J1326,0)</f>
        <v>0</v>
      </c>
      <c r="BF1326" s="140">
        <f>IF(N1326="snížená",J1326,0)</f>
        <v>0</v>
      </c>
      <c r="BG1326" s="140">
        <f>IF(N1326="zákl. přenesená",J1326,0)</f>
        <v>0</v>
      </c>
      <c r="BH1326" s="140">
        <f>IF(N1326="sníž. přenesená",J1326,0)</f>
        <v>0</v>
      </c>
      <c r="BI1326" s="140">
        <f>IF(N1326="nulová",J1326,0)</f>
        <v>0</v>
      </c>
      <c r="BJ1326" s="17" t="s">
        <v>80</v>
      </c>
      <c r="BK1326" s="140">
        <f>ROUND(I1326*H1326,2)</f>
        <v>0</v>
      </c>
      <c r="BL1326" s="17" t="s">
        <v>165</v>
      </c>
      <c r="BM1326" s="139" t="s">
        <v>1569</v>
      </c>
    </row>
    <row r="1327" spans="2:65" s="13" customFormat="1">
      <c r="B1327" s="147"/>
      <c r="D1327" s="142" t="s">
        <v>167</v>
      </c>
      <c r="E1327" s="148" t="s">
        <v>1</v>
      </c>
      <c r="F1327" s="149" t="s">
        <v>1565</v>
      </c>
      <c r="H1327" s="150">
        <v>1</v>
      </c>
      <c r="L1327" s="147"/>
      <c r="M1327" s="151"/>
      <c r="T1327" s="152"/>
      <c r="AT1327" s="148" t="s">
        <v>167</v>
      </c>
      <c r="AU1327" s="148" t="s">
        <v>82</v>
      </c>
      <c r="AV1327" s="13" t="s">
        <v>82</v>
      </c>
      <c r="AW1327" s="13" t="s">
        <v>28</v>
      </c>
      <c r="AX1327" s="13" t="s">
        <v>80</v>
      </c>
      <c r="AY1327" s="148" t="s">
        <v>158</v>
      </c>
    </row>
    <row r="1328" spans="2:65" s="1" customFormat="1" ht="24.2" customHeight="1">
      <c r="B1328" s="128"/>
      <c r="C1328" s="129" t="s">
        <v>1570</v>
      </c>
      <c r="D1328" s="129" t="s">
        <v>160</v>
      </c>
      <c r="E1328" s="130" t="s">
        <v>1571</v>
      </c>
      <c r="F1328" s="131" t="s">
        <v>1572</v>
      </c>
      <c r="G1328" s="132" t="s">
        <v>310</v>
      </c>
      <c r="H1328" s="133">
        <v>2</v>
      </c>
      <c r="I1328" s="184"/>
      <c r="J1328" s="134">
        <f>ROUND(I1328*H1328,2)</f>
        <v>0</v>
      </c>
      <c r="K1328" s="131" t="s">
        <v>164</v>
      </c>
      <c r="L1328" s="29"/>
      <c r="M1328" s="135" t="s">
        <v>1</v>
      </c>
      <c r="N1328" s="136" t="s">
        <v>37</v>
      </c>
      <c r="O1328" s="137">
        <v>2.4159999999999999</v>
      </c>
      <c r="P1328" s="137">
        <f>O1328*H1328</f>
        <v>4.8319999999999999</v>
      </c>
      <c r="Q1328" s="137">
        <v>0</v>
      </c>
      <c r="R1328" s="137">
        <f>Q1328*H1328</f>
        <v>0</v>
      </c>
      <c r="S1328" s="137">
        <v>0.34399999999999997</v>
      </c>
      <c r="T1328" s="138">
        <f>S1328*H1328</f>
        <v>0.68799999999999994</v>
      </c>
      <c r="AR1328" s="139" t="s">
        <v>165</v>
      </c>
      <c r="AT1328" s="139" t="s">
        <v>160</v>
      </c>
      <c r="AU1328" s="139" t="s">
        <v>82</v>
      </c>
      <c r="AY1328" s="17" t="s">
        <v>158</v>
      </c>
      <c r="BE1328" s="140">
        <f>IF(N1328="základní",J1328,0)</f>
        <v>0</v>
      </c>
      <c r="BF1328" s="140">
        <f>IF(N1328="snížená",J1328,0)</f>
        <v>0</v>
      </c>
      <c r="BG1328" s="140">
        <f>IF(N1328="zákl. přenesená",J1328,0)</f>
        <v>0</v>
      </c>
      <c r="BH1328" s="140">
        <f>IF(N1328="sníž. přenesená",J1328,0)</f>
        <v>0</v>
      </c>
      <c r="BI1328" s="140">
        <f>IF(N1328="nulová",J1328,0)</f>
        <v>0</v>
      </c>
      <c r="BJ1328" s="17" t="s">
        <v>80</v>
      </c>
      <c r="BK1328" s="140">
        <f>ROUND(I1328*H1328,2)</f>
        <v>0</v>
      </c>
      <c r="BL1328" s="17" t="s">
        <v>165</v>
      </c>
      <c r="BM1328" s="139" t="s">
        <v>1573</v>
      </c>
    </row>
    <row r="1329" spans="2:65" s="13" customFormat="1">
      <c r="B1329" s="147"/>
      <c r="D1329" s="142" t="s">
        <v>167</v>
      </c>
      <c r="E1329" s="148" t="s">
        <v>1</v>
      </c>
      <c r="F1329" s="149" t="s">
        <v>1574</v>
      </c>
      <c r="H1329" s="150">
        <v>2</v>
      </c>
      <c r="L1329" s="147"/>
      <c r="M1329" s="151"/>
      <c r="T1329" s="152"/>
      <c r="AT1329" s="148" t="s">
        <v>167</v>
      </c>
      <c r="AU1329" s="148" t="s">
        <v>82</v>
      </c>
      <c r="AV1329" s="13" t="s">
        <v>82</v>
      </c>
      <c r="AW1329" s="13" t="s">
        <v>28</v>
      </c>
      <c r="AX1329" s="13" t="s">
        <v>80</v>
      </c>
      <c r="AY1329" s="148" t="s">
        <v>158</v>
      </c>
    </row>
    <row r="1330" spans="2:65" s="1" customFormat="1" ht="24.2" customHeight="1">
      <c r="B1330" s="128"/>
      <c r="C1330" s="129" t="s">
        <v>1575</v>
      </c>
      <c r="D1330" s="129" t="s">
        <v>160</v>
      </c>
      <c r="E1330" s="130" t="s">
        <v>1576</v>
      </c>
      <c r="F1330" s="131" t="s">
        <v>1577</v>
      </c>
      <c r="G1330" s="132" t="s">
        <v>212</v>
      </c>
      <c r="H1330" s="133">
        <v>1.0660000000000001</v>
      </c>
      <c r="I1330" s="184"/>
      <c r="J1330" s="134">
        <f>ROUND(I1330*H1330,2)</f>
        <v>0</v>
      </c>
      <c r="K1330" s="131" t="s">
        <v>164</v>
      </c>
      <c r="L1330" s="29"/>
      <c r="M1330" s="135" t="s">
        <v>1</v>
      </c>
      <c r="N1330" s="136" t="s">
        <v>37</v>
      </c>
      <c r="O1330" s="137">
        <v>0.43</v>
      </c>
      <c r="P1330" s="137">
        <f>O1330*H1330</f>
        <v>0.45838000000000001</v>
      </c>
      <c r="Q1330" s="137">
        <v>0</v>
      </c>
      <c r="R1330" s="137">
        <f>Q1330*H1330</f>
        <v>0</v>
      </c>
      <c r="S1330" s="137">
        <v>0.27</v>
      </c>
      <c r="T1330" s="138">
        <f>S1330*H1330</f>
        <v>0.28782000000000002</v>
      </c>
      <c r="AR1330" s="139" t="s">
        <v>165</v>
      </c>
      <c r="AT1330" s="139" t="s">
        <v>160</v>
      </c>
      <c r="AU1330" s="139" t="s">
        <v>82</v>
      </c>
      <c r="AY1330" s="17" t="s">
        <v>158</v>
      </c>
      <c r="BE1330" s="140">
        <f>IF(N1330="základní",J1330,0)</f>
        <v>0</v>
      </c>
      <c r="BF1330" s="140">
        <f>IF(N1330="snížená",J1330,0)</f>
        <v>0</v>
      </c>
      <c r="BG1330" s="140">
        <f>IF(N1330="zákl. přenesená",J1330,0)</f>
        <v>0</v>
      </c>
      <c r="BH1330" s="140">
        <f>IF(N1330="sníž. přenesená",J1330,0)</f>
        <v>0</v>
      </c>
      <c r="BI1330" s="140">
        <f>IF(N1330="nulová",J1330,0)</f>
        <v>0</v>
      </c>
      <c r="BJ1330" s="17" t="s">
        <v>80</v>
      </c>
      <c r="BK1330" s="140">
        <f>ROUND(I1330*H1330,2)</f>
        <v>0</v>
      </c>
      <c r="BL1330" s="17" t="s">
        <v>165</v>
      </c>
      <c r="BM1330" s="139" t="s">
        <v>1578</v>
      </c>
    </row>
    <row r="1331" spans="2:65" s="13" customFormat="1">
      <c r="B1331" s="147"/>
      <c r="D1331" s="142" t="s">
        <v>167</v>
      </c>
      <c r="E1331" s="148" t="s">
        <v>1</v>
      </c>
      <c r="F1331" s="149" t="s">
        <v>1579</v>
      </c>
      <c r="H1331" s="150">
        <v>1.0660000000000001</v>
      </c>
      <c r="L1331" s="147"/>
      <c r="M1331" s="151"/>
      <c r="T1331" s="152"/>
      <c r="AT1331" s="148" t="s">
        <v>167</v>
      </c>
      <c r="AU1331" s="148" t="s">
        <v>82</v>
      </c>
      <c r="AV1331" s="13" t="s">
        <v>82</v>
      </c>
      <c r="AW1331" s="13" t="s">
        <v>28</v>
      </c>
      <c r="AX1331" s="13" t="s">
        <v>80</v>
      </c>
      <c r="AY1331" s="148" t="s">
        <v>158</v>
      </c>
    </row>
    <row r="1332" spans="2:65" s="1" customFormat="1" ht="24.2" customHeight="1">
      <c r="B1332" s="128"/>
      <c r="C1332" s="129" t="s">
        <v>1580</v>
      </c>
      <c r="D1332" s="129" t="s">
        <v>160</v>
      </c>
      <c r="E1332" s="130" t="s">
        <v>1581</v>
      </c>
      <c r="F1332" s="131" t="s">
        <v>1582</v>
      </c>
      <c r="G1332" s="132" t="s">
        <v>163</v>
      </c>
      <c r="H1332" s="133">
        <v>1.92</v>
      </c>
      <c r="I1332" s="184"/>
      <c r="J1332" s="134">
        <f>ROUND(I1332*H1332,2)</f>
        <v>0</v>
      </c>
      <c r="K1332" s="131" t="s">
        <v>164</v>
      </c>
      <c r="L1332" s="29"/>
      <c r="M1332" s="135" t="s">
        <v>1</v>
      </c>
      <c r="N1332" s="136" t="s">
        <v>37</v>
      </c>
      <c r="O1332" s="137">
        <v>3.1960000000000002</v>
      </c>
      <c r="P1332" s="137">
        <f>O1332*H1332</f>
        <v>6.1363200000000004</v>
      </c>
      <c r="Q1332" s="137">
        <v>0</v>
      </c>
      <c r="R1332" s="137">
        <f>Q1332*H1332</f>
        <v>0</v>
      </c>
      <c r="S1332" s="137">
        <v>1.8</v>
      </c>
      <c r="T1332" s="138">
        <f>S1332*H1332</f>
        <v>3.456</v>
      </c>
      <c r="AR1332" s="139" t="s">
        <v>165</v>
      </c>
      <c r="AT1332" s="139" t="s">
        <v>160</v>
      </c>
      <c r="AU1332" s="139" t="s">
        <v>82</v>
      </c>
      <c r="AY1332" s="17" t="s">
        <v>158</v>
      </c>
      <c r="BE1332" s="140">
        <f>IF(N1332="základní",J1332,0)</f>
        <v>0</v>
      </c>
      <c r="BF1332" s="140">
        <f>IF(N1332="snížená",J1332,0)</f>
        <v>0</v>
      </c>
      <c r="BG1332" s="140">
        <f>IF(N1332="zákl. přenesená",J1332,0)</f>
        <v>0</v>
      </c>
      <c r="BH1332" s="140">
        <f>IF(N1332="sníž. přenesená",J1332,0)</f>
        <v>0</v>
      </c>
      <c r="BI1332" s="140">
        <f>IF(N1332="nulová",J1332,0)</f>
        <v>0</v>
      </c>
      <c r="BJ1332" s="17" t="s">
        <v>80</v>
      </c>
      <c r="BK1332" s="140">
        <f>ROUND(I1332*H1332,2)</f>
        <v>0</v>
      </c>
      <c r="BL1332" s="17" t="s">
        <v>165</v>
      </c>
      <c r="BM1332" s="139" t="s">
        <v>1583</v>
      </c>
    </row>
    <row r="1333" spans="2:65" s="12" customFormat="1">
      <c r="B1333" s="141"/>
      <c r="D1333" s="142" t="s">
        <v>167</v>
      </c>
      <c r="E1333" s="143" t="s">
        <v>1</v>
      </c>
      <c r="F1333" s="144" t="s">
        <v>289</v>
      </c>
      <c r="H1333" s="143" t="s">
        <v>1</v>
      </c>
      <c r="L1333" s="141"/>
      <c r="M1333" s="145"/>
      <c r="T1333" s="146"/>
      <c r="AT1333" s="143" t="s">
        <v>167</v>
      </c>
      <c r="AU1333" s="143" t="s">
        <v>82</v>
      </c>
      <c r="AV1333" s="12" t="s">
        <v>80</v>
      </c>
      <c r="AW1333" s="12" t="s">
        <v>28</v>
      </c>
      <c r="AX1333" s="12" t="s">
        <v>72</v>
      </c>
      <c r="AY1333" s="143" t="s">
        <v>158</v>
      </c>
    </row>
    <row r="1334" spans="2:65" s="13" customFormat="1">
      <c r="B1334" s="147"/>
      <c r="D1334" s="142" t="s">
        <v>167</v>
      </c>
      <c r="E1334" s="148" t="s">
        <v>1</v>
      </c>
      <c r="F1334" s="149" t="s">
        <v>1584</v>
      </c>
      <c r="H1334" s="150">
        <v>1.92</v>
      </c>
      <c r="L1334" s="147"/>
      <c r="M1334" s="151"/>
      <c r="T1334" s="152"/>
      <c r="AT1334" s="148" t="s">
        <v>167</v>
      </c>
      <c r="AU1334" s="148" t="s">
        <v>82</v>
      </c>
      <c r="AV1334" s="13" t="s">
        <v>82</v>
      </c>
      <c r="AW1334" s="13" t="s">
        <v>28</v>
      </c>
      <c r="AX1334" s="13" t="s">
        <v>80</v>
      </c>
      <c r="AY1334" s="148" t="s">
        <v>158</v>
      </c>
    </row>
    <row r="1335" spans="2:65" s="1" customFormat="1" ht="24.2" customHeight="1">
      <c r="B1335" s="128"/>
      <c r="C1335" s="129" t="s">
        <v>1585</v>
      </c>
      <c r="D1335" s="129" t="s">
        <v>160</v>
      </c>
      <c r="E1335" s="130" t="s">
        <v>1586</v>
      </c>
      <c r="F1335" s="131" t="s">
        <v>1587</v>
      </c>
      <c r="G1335" s="132" t="s">
        <v>163</v>
      </c>
      <c r="H1335" s="133">
        <v>1.3759999999999999</v>
      </c>
      <c r="I1335" s="184"/>
      <c r="J1335" s="134">
        <f>ROUND(I1335*H1335,2)</f>
        <v>0</v>
      </c>
      <c r="K1335" s="131" t="s">
        <v>164</v>
      </c>
      <c r="L1335" s="29"/>
      <c r="M1335" s="135" t="s">
        <v>1</v>
      </c>
      <c r="N1335" s="136" t="s">
        <v>37</v>
      </c>
      <c r="O1335" s="137">
        <v>3.6080000000000001</v>
      </c>
      <c r="P1335" s="137">
        <f>O1335*H1335</f>
        <v>4.9646080000000001</v>
      </c>
      <c r="Q1335" s="137">
        <v>0</v>
      </c>
      <c r="R1335" s="137">
        <f>Q1335*H1335</f>
        <v>0</v>
      </c>
      <c r="S1335" s="137">
        <v>1.8</v>
      </c>
      <c r="T1335" s="138">
        <f>S1335*H1335</f>
        <v>2.4767999999999999</v>
      </c>
      <c r="AR1335" s="139" t="s">
        <v>165</v>
      </c>
      <c r="AT1335" s="139" t="s">
        <v>160</v>
      </c>
      <c r="AU1335" s="139" t="s">
        <v>82</v>
      </c>
      <c r="AY1335" s="17" t="s">
        <v>158</v>
      </c>
      <c r="BE1335" s="140">
        <f>IF(N1335="základní",J1335,0)</f>
        <v>0</v>
      </c>
      <c r="BF1335" s="140">
        <f>IF(N1335="snížená",J1335,0)</f>
        <v>0</v>
      </c>
      <c r="BG1335" s="140">
        <f>IF(N1335="zákl. přenesená",J1335,0)</f>
        <v>0</v>
      </c>
      <c r="BH1335" s="140">
        <f>IF(N1335="sníž. přenesená",J1335,0)</f>
        <v>0</v>
      </c>
      <c r="BI1335" s="140">
        <f>IF(N1335="nulová",J1335,0)</f>
        <v>0</v>
      </c>
      <c r="BJ1335" s="17" t="s">
        <v>80</v>
      </c>
      <c r="BK1335" s="140">
        <f>ROUND(I1335*H1335,2)</f>
        <v>0</v>
      </c>
      <c r="BL1335" s="17" t="s">
        <v>165</v>
      </c>
      <c r="BM1335" s="139" t="s">
        <v>1588</v>
      </c>
    </row>
    <row r="1336" spans="2:65" s="12" customFormat="1">
      <c r="B1336" s="141"/>
      <c r="D1336" s="142" t="s">
        <v>167</v>
      </c>
      <c r="E1336" s="143" t="s">
        <v>1</v>
      </c>
      <c r="F1336" s="144" t="s">
        <v>289</v>
      </c>
      <c r="H1336" s="143" t="s">
        <v>1</v>
      </c>
      <c r="L1336" s="141"/>
      <c r="M1336" s="145"/>
      <c r="T1336" s="146"/>
      <c r="AT1336" s="143" t="s">
        <v>167</v>
      </c>
      <c r="AU1336" s="143" t="s">
        <v>82</v>
      </c>
      <c r="AV1336" s="12" t="s">
        <v>80</v>
      </c>
      <c r="AW1336" s="12" t="s">
        <v>28</v>
      </c>
      <c r="AX1336" s="12" t="s">
        <v>72</v>
      </c>
      <c r="AY1336" s="143" t="s">
        <v>158</v>
      </c>
    </row>
    <row r="1337" spans="2:65" s="13" customFormat="1">
      <c r="B1337" s="147"/>
      <c r="D1337" s="142" t="s">
        <v>167</v>
      </c>
      <c r="E1337" s="148" t="s">
        <v>1</v>
      </c>
      <c r="F1337" s="149" t="s">
        <v>1589</v>
      </c>
      <c r="H1337" s="150">
        <v>0.28799999999999998</v>
      </c>
      <c r="L1337" s="147"/>
      <c r="M1337" s="151"/>
      <c r="T1337" s="152"/>
      <c r="AT1337" s="148" t="s">
        <v>167</v>
      </c>
      <c r="AU1337" s="148" t="s">
        <v>82</v>
      </c>
      <c r="AV1337" s="13" t="s">
        <v>82</v>
      </c>
      <c r="AW1337" s="13" t="s">
        <v>28</v>
      </c>
      <c r="AX1337" s="13" t="s">
        <v>72</v>
      </c>
      <c r="AY1337" s="148" t="s">
        <v>158</v>
      </c>
    </row>
    <row r="1338" spans="2:65" s="12" customFormat="1">
      <c r="B1338" s="141"/>
      <c r="D1338" s="142" t="s">
        <v>167</v>
      </c>
      <c r="E1338" s="143" t="s">
        <v>1</v>
      </c>
      <c r="F1338" s="144" t="s">
        <v>385</v>
      </c>
      <c r="H1338" s="143" t="s">
        <v>1</v>
      </c>
      <c r="L1338" s="141"/>
      <c r="M1338" s="145"/>
      <c r="T1338" s="146"/>
      <c r="AT1338" s="143" t="s">
        <v>167</v>
      </c>
      <c r="AU1338" s="143" t="s">
        <v>82</v>
      </c>
      <c r="AV1338" s="12" t="s">
        <v>80</v>
      </c>
      <c r="AW1338" s="12" t="s">
        <v>28</v>
      </c>
      <c r="AX1338" s="12" t="s">
        <v>72</v>
      </c>
      <c r="AY1338" s="143" t="s">
        <v>158</v>
      </c>
    </row>
    <row r="1339" spans="2:65" s="13" customFormat="1">
      <c r="B1339" s="147"/>
      <c r="D1339" s="142" t="s">
        <v>167</v>
      </c>
      <c r="E1339" s="148" t="s">
        <v>1</v>
      </c>
      <c r="F1339" s="149" t="s">
        <v>1590</v>
      </c>
      <c r="H1339" s="150">
        <v>1.0880000000000001</v>
      </c>
      <c r="L1339" s="147"/>
      <c r="M1339" s="151"/>
      <c r="T1339" s="152"/>
      <c r="AT1339" s="148" t="s">
        <v>167</v>
      </c>
      <c r="AU1339" s="148" t="s">
        <v>82</v>
      </c>
      <c r="AV1339" s="13" t="s">
        <v>82</v>
      </c>
      <c r="AW1339" s="13" t="s">
        <v>28</v>
      </c>
      <c r="AX1339" s="13" t="s">
        <v>72</v>
      </c>
      <c r="AY1339" s="148" t="s">
        <v>158</v>
      </c>
    </row>
    <row r="1340" spans="2:65" s="14" customFormat="1">
      <c r="B1340" s="153"/>
      <c r="D1340" s="142" t="s">
        <v>167</v>
      </c>
      <c r="E1340" s="154" t="s">
        <v>1</v>
      </c>
      <c r="F1340" s="155" t="s">
        <v>200</v>
      </c>
      <c r="H1340" s="156">
        <v>1.3759999999999999</v>
      </c>
      <c r="L1340" s="153"/>
      <c r="M1340" s="157"/>
      <c r="T1340" s="158"/>
      <c r="AT1340" s="154" t="s">
        <v>167</v>
      </c>
      <c r="AU1340" s="154" t="s">
        <v>82</v>
      </c>
      <c r="AV1340" s="14" t="s">
        <v>165</v>
      </c>
      <c r="AW1340" s="14" t="s">
        <v>28</v>
      </c>
      <c r="AX1340" s="14" t="s">
        <v>80</v>
      </c>
      <c r="AY1340" s="154" t="s">
        <v>158</v>
      </c>
    </row>
    <row r="1341" spans="2:65" s="1" customFormat="1" ht="24.2" customHeight="1">
      <c r="B1341" s="128"/>
      <c r="C1341" s="129" t="s">
        <v>1591</v>
      </c>
      <c r="D1341" s="129" t="s">
        <v>160</v>
      </c>
      <c r="E1341" s="130" t="s">
        <v>1592</v>
      </c>
      <c r="F1341" s="131" t="s">
        <v>1593</v>
      </c>
      <c r="G1341" s="132" t="s">
        <v>163</v>
      </c>
      <c r="H1341" s="133">
        <v>1.1879999999999999</v>
      </c>
      <c r="I1341" s="184"/>
      <c r="J1341" s="134">
        <f>ROUND(I1341*H1341,2)</f>
        <v>0</v>
      </c>
      <c r="K1341" s="131" t="s">
        <v>164</v>
      </c>
      <c r="L1341" s="29"/>
      <c r="M1341" s="135" t="s">
        <v>1</v>
      </c>
      <c r="N1341" s="136" t="s">
        <v>37</v>
      </c>
      <c r="O1341" s="137">
        <v>4.67</v>
      </c>
      <c r="P1341" s="137">
        <f>O1341*H1341</f>
        <v>5.5479599999999998</v>
      </c>
      <c r="Q1341" s="137">
        <v>0</v>
      </c>
      <c r="R1341" s="137">
        <f>Q1341*H1341</f>
        <v>0</v>
      </c>
      <c r="S1341" s="137">
        <v>1.8</v>
      </c>
      <c r="T1341" s="138">
        <f>S1341*H1341</f>
        <v>2.1383999999999999</v>
      </c>
      <c r="AR1341" s="139" t="s">
        <v>165</v>
      </c>
      <c r="AT1341" s="139" t="s">
        <v>160</v>
      </c>
      <c r="AU1341" s="139" t="s">
        <v>82</v>
      </c>
      <c r="AY1341" s="17" t="s">
        <v>158</v>
      </c>
      <c r="BE1341" s="140">
        <f>IF(N1341="základní",J1341,0)</f>
        <v>0</v>
      </c>
      <c r="BF1341" s="140">
        <f>IF(N1341="snížená",J1341,0)</f>
        <v>0</v>
      </c>
      <c r="BG1341" s="140">
        <f>IF(N1341="zákl. přenesená",J1341,0)</f>
        <v>0</v>
      </c>
      <c r="BH1341" s="140">
        <f>IF(N1341="sníž. přenesená",J1341,0)</f>
        <v>0</v>
      </c>
      <c r="BI1341" s="140">
        <f>IF(N1341="nulová",J1341,0)</f>
        <v>0</v>
      </c>
      <c r="BJ1341" s="17" t="s">
        <v>80</v>
      </c>
      <c r="BK1341" s="140">
        <f>ROUND(I1341*H1341,2)</f>
        <v>0</v>
      </c>
      <c r="BL1341" s="17" t="s">
        <v>165</v>
      </c>
      <c r="BM1341" s="139" t="s">
        <v>1594</v>
      </c>
    </row>
    <row r="1342" spans="2:65" s="12" customFormat="1">
      <c r="B1342" s="141"/>
      <c r="D1342" s="142" t="s">
        <v>167</v>
      </c>
      <c r="E1342" s="143" t="s">
        <v>1</v>
      </c>
      <c r="F1342" s="144" t="s">
        <v>385</v>
      </c>
      <c r="H1342" s="143" t="s">
        <v>1</v>
      </c>
      <c r="L1342" s="141"/>
      <c r="M1342" s="145"/>
      <c r="T1342" s="146"/>
      <c r="AT1342" s="143" t="s">
        <v>167</v>
      </c>
      <c r="AU1342" s="143" t="s">
        <v>82</v>
      </c>
      <c r="AV1342" s="12" t="s">
        <v>80</v>
      </c>
      <c r="AW1342" s="12" t="s">
        <v>28</v>
      </c>
      <c r="AX1342" s="12" t="s">
        <v>72</v>
      </c>
      <c r="AY1342" s="143" t="s">
        <v>158</v>
      </c>
    </row>
    <row r="1343" spans="2:65" s="13" customFormat="1">
      <c r="B1343" s="147"/>
      <c r="D1343" s="142" t="s">
        <v>167</v>
      </c>
      <c r="E1343" s="148" t="s">
        <v>1</v>
      </c>
      <c r="F1343" s="149" t="s">
        <v>1595</v>
      </c>
      <c r="H1343" s="150">
        <v>1.1879999999999999</v>
      </c>
      <c r="L1343" s="147"/>
      <c r="M1343" s="151"/>
      <c r="T1343" s="152"/>
      <c r="AT1343" s="148" t="s">
        <v>167</v>
      </c>
      <c r="AU1343" s="148" t="s">
        <v>82</v>
      </c>
      <c r="AV1343" s="13" t="s">
        <v>82</v>
      </c>
      <c r="AW1343" s="13" t="s">
        <v>28</v>
      </c>
      <c r="AX1343" s="13" t="s">
        <v>80</v>
      </c>
      <c r="AY1343" s="148" t="s">
        <v>158</v>
      </c>
    </row>
    <row r="1344" spans="2:65" s="1" customFormat="1" ht="24.2" customHeight="1">
      <c r="B1344" s="128"/>
      <c r="C1344" s="129" t="s">
        <v>1596</v>
      </c>
      <c r="D1344" s="129" t="s">
        <v>160</v>
      </c>
      <c r="E1344" s="130" t="s">
        <v>1597</v>
      </c>
      <c r="F1344" s="131" t="s">
        <v>1598</v>
      </c>
      <c r="G1344" s="132" t="s">
        <v>310</v>
      </c>
      <c r="H1344" s="133">
        <v>1</v>
      </c>
      <c r="I1344" s="184"/>
      <c r="J1344" s="134">
        <f>ROUND(I1344*H1344,2)</f>
        <v>0</v>
      </c>
      <c r="K1344" s="131" t="s">
        <v>164</v>
      </c>
      <c r="L1344" s="29"/>
      <c r="M1344" s="135" t="s">
        <v>1</v>
      </c>
      <c r="N1344" s="136" t="s">
        <v>37</v>
      </c>
      <c r="O1344" s="137">
        <v>1.2549999999999999</v>
      </c>
      <c r="P1344" s="137">
        <f>O1344*H1344</f>
        <v>1.2549999999999999</v>
      </c>
      <c r="Q1344" s="137">
        <v>0</v>
      </c>
      <c r="R1344" s="137">
        <f>Q1344*H1344</f>
        <v>0</v>
      </c>
      <c r="S1344" s="137">
        <v>0.09</v>
      </c>
      <c r="T1344" s="138">
        <f>S1344*H1344</f>
        <v>0.09</v>
      </c>
      <c r="AR1344" s="139" t="s">
        <v>165</v>
      </c>
      <c r="AT1344" s="139" t="s">
        <v>160</v>
      </c>
      <c r="AU1344" s="139" t="s">
        <v>82</v>
      </c>
      <c r="AY1344" s="17" t="s">
        <v>158</v>
      </c>
      <c r="BE1344" s="140">
        <f>IF(N1344="základní",J1344,0)</f>
        <v>0</v>
      </c>
      <c r="BF1344" s="140">
        <f>IF(N1344="snížená",J1344,0)</f>
        <v>0</v>
      </c>
      <c r="BG1344" s="140">
        <f>IF(N1344="zákl. přenesená",J1344,0)</f>
        <v>0</v>
      </c>
      <c r="BH1344" s="140">
        <f>IF(N1344="sníž. přenesená",J1344,0)</f>
        <v>0</v>
      </c>
      <c r="BI1344" s="140">
        <f>IF(N1344="nulová",J1344,0)</f>
        <v>0</v>
      </c>
      <c r="BJ1344" s="17" t="s">
        <v>80</v>
      </c>
      <c r="BK1344" s="140">
        <f>ROUND(I1344*H1344,2)</f>
        <v>0</v>
      </c>
      <c r="BL1344" s="17" t="s">
        <v>165</v>
      </c>
      <c r="BM1344" s="139" t="s">
        <v>1599</v>
      </c>
    </row>
    <row r="1345" spans="2:65" s="13" customFormat="1">
      <c r="B1345" s="147"/>
      <c r="D1345" s="142" t="s">
        <v>167</v>
      </c>
      <c r="E1345" s="148" t="s">
        <v>1</v>
      </c>
      <c r="F1345" s="149" t="s">
        <v>1565</v>
      </c>
      <c r="H1345" s="150">
        <v>1</v>
      </c>
      <c r="L1345" s="147"/>
      <c r="M1345" s="151"/>
      <c r="T1345" s="152"/>
      <c r="AT1345" s="148" t="s">
        <v>167</v>
      </c>
      <c r="AU1345" s="148" t="s">
        <v>82</v>
      </c>
      <c r="AV1345" s="13" t="s">
        <v>82</v>
      </c>
      <c r="AW1345" s="13" t="s">
        <v>28</v>
      </c>
      <c r="AX1345" s="13" t="s">
        <v>80</v>
      </c>
      <c r="AY1345" s="148" t="s">
        <v>158</v>
      </c>
    </row>
    <row r="1346" spans="2:65" s="1" customFormat="1" ht="24.2" customHeight="1">
      <c r="B1346" s="128"/>
      <c r="C1346" s="129" t="s">
        <v>1600</v>
      </c>
      <c r="D1346" s="129" t="s">
        <v>160</v>
      </c>
      <c r="E1346" s="130" t="s">
        <v>1601</v>
      </c>
      <c r="F1346" s="131" t="s">
        <v>1602</v>
      </c>
      <c r="G1346" s="132" t="s">
        <v>163</v>
      </c>
      <c r="H1346" s="133">
        <v>0.57599999999999996</v>
      </c>
      <c r="I1346" s="184"/>
      <c r="J1346" s="134">
        <f>ROUND(I1346*H1346,2)</f>
        <v>0</v>
      </c>
      <c r="K1346" s="131" t="s">
        <v>164</v>
      </c>
      <c r="L1346" s="29"/>
      <c r="M1346" s="135" t="s">
        <v>1</v>
      </c>
      <c r="N1346" s="136" t="s">
        <v>37</v>
      </c>
      <c r="O1346" s="137">
        <v>12.256</v>
      </c>
      <c r="P1346" s="137">
        <f>O1346*H1346</f>
        <v>7.059456</v>
      </c>
      <c r="Q1346" s="137">
        <v>0</v>
      </c>
      <c r="R1346" s="137">
        <f>Q1346*H1346</f>
        <v>0</v>
      </c>
      <c r="S1346" s="137">
        <v>1.8</v>
      </c>
      <c r="T1346" s="138">
        <f>S1346*H1346</f>
        <v>1.0367999999999999</v>
      </c>
      <c r="AR1346" s="139" t="s">
        <v>165</v>
      </c>
      <c r="AT1346" s="139" t="s">
        <v>160</v>
      </c>
      <c r="AU1346" s="139" t="s">
        <v>82</v>
      </c>
      <c r="AY1346" s="17" t="s">
        <v>158</v>
      </c>
      <c r="BE1346" s="140">
        <f>IF(N1346="základní",J1346,0)</f>
        <v>0</v>
      </c>
      <c r="BF1346" s="140">
        <f>IF(N1346="snížená",J1346,0)</f>
        <v>0</v>
      </c>
      <c r="BG1346" s="140">
        <f>IF(N1346="zákl. přenesená",J1346,0)</f>
        <v>0</v>
      </c>
      <c r="BH1346" s="140">
        <f>IF(N1346="sníž. přenesená",J1346,0)</f>
        <v>0</v>
      </c>
      <c r="BI1346" s="140">
        <f>IF(N1346="nulová",J1346,0)</f>
        <v>0</v>
      </c>
      <c r="BJ1346" s="17" t="s">
        <v>80</v>
      </c>
      <c r="BK1346" s="140">
        <f>ROUND(I1346*H1346,2)</f>
        <v>0</v>
      </c>
      <c r="BL1346" s="17" t="s">
        <v>165</v>
      </c>
      <c r="BM1346" s="139" t="s">
        <v>1603</v>
      </c>
    </row>
    <row r="1347" spans="2:65" s="13" customFormat="1">
      <c r="B1347" s="147"/>
      <c r="D1347" s="142" t="s">
        <v>167</v>
      </c>
      <c r="E1347" s="148" t="s">
        <v>1</v>
      </c>
      <c r="F1347" s="149" t="s">
        <v>1604</v>
      </c>
      <c r="H1347" s="150">
        <v>0.28799999999999998</v>
      </c>
      <c r="L1347" s="147"/>
      <c r="M1347" s="151"/>
      <c r="T1347" s="152"/>
      <c r="AT1347" s="148" t="s">
        <v>167</v>
      </c>
      <c r="AU1347" s="148" t="s">
        <v>82</v>
      </c>
      <c r="AV1347" s="13" t="s">
        <v>82</v>
      </c>
      <c r="AW1347" s="13" t="s">
        <v>28</v>
      </c>
      <c r="AX1347" s="13" t="s">
        <v>72</v>
      </c>
      <c r="AY1347" s="148" t="s">
        <v>158</v>
      </c>
    </row>
    <row r="1348" spans="2:65" s="13" customFormat="1">
      <c r="B1348" s="147"/>
      <c r="D1348" s="142" t="s">
        <v>167</v>
      </c>
      <c r="E1348" s="148" t="s">
        <v>1</v>
      </c>
      <c r="F1348" s="149" t="s">
        <v>1605</v>
      </c>
      <c r="H1348" s="150">
        <v>0.28799999999999998</v>
      </c>
      <c r="L1348" s="147"/>
      <c r="M1348" s="151"/>
      <c r="T1348" s="152"/>
      <c r="AT1348" s="148" t="s">
        <v>167</v>
      </c>
      <c r="AU1348" s="148" t="s">
        <v>82</v>
      </c>
      <c r="AV1348" s="13" t="s">
        <v>82</v>
      </c>
      <c r="AW1348" s="13" t="s">
        <v>28</v>
      </c>
      <c r="AX1348" s="13" t="s">
        <v>72</v>
      </c>
      <c r="AY1348" s="148" t="s">
        <v>158</v>
      </c>
    </row>
    <row r="1349" spans="2:65" s="14" customFormat="1">
      <c r="B1349" s="153"/>
      <c r="D1349" s="142" t="s">
        <v>167</v>
      </c>
      <c r="E1349" s="154" t="s">
        <v>1</v>
      </c>
      <c r="F1349" s="155" t="s">
        <v>200</v>
      </c>
      <c r="H1349" s="156">
        <v>0.57599999999999996</v>
      </c>
      <c r="L1349" s="153"/>
      <c r="M1349" s="157"/>
      <c r="T1349" s="158"/>
      <c r="AT1349" s="154" t="s">
        <v>167</v>
      </c>
      <c r="AU1349" s="154" t="s">
        <v>82</v>
      </c>
      <c r="AV1349" s="14" t="s">
        <v>165</v>
      </c>
      <c r="AW1349" s="14" t="s">
        <v>28</v>
      </c>
      <c r="AX1349" s="14" t="s">
        <v>80</v>
      </c>
      <c r="AY1349" s="154" t="s">
        <v>158</v>
      </c>
    </row>
    <row r="1350" spans="2:65" s="1" customFormat="1" ht="24.2" customHeight="1">
      <c r="B1350" s="128"/>
      <c r="C1350" s="129" t="s">
        <v>1606</v>
      </c>
      <c r="D1350" s="129" t="s">
        <v>160</v>
      </c>
      <c r="E1350" s="130" t="s">
        <v>1607</v>
      </c>
      <c r="F1350" s="131" t="s">
        <v>1608</v>
      </c>
      <c r="G1350" s="132" t="s">
        <v>237</v>
      </c>
      <c r="H1350" s="133">
        <v>46.76</v>
      </c>
      <c r="I1350" s="184"/>
      <c r="J1350" s="134">
        <f>ROUND(I1350*H1350,2)</f>
        <v>0</v>
      </c>
      <c r="K1350" s="131" t="s">
        <v>164</v>
      </c>
      <c r="L1350" s="29"/>
      <c r="M1350" s="135" t="s">
        <v>1</v>
      </c>
      <c r="N1350" s="136" t="s">
        <v>37</v>
      </c>
      <c r="O1350" s="137">
        <v>0.44400000000000001</v>
      </c>
      <c r="P1350" s="137">
        <f>O1350*H1350</f>
        <v>20.76144</v>
      </c>
      <c r="Q1350" s="137">
        <v>0</v>
      </c>
      <c r="R1350" s="137">
        <f>Q1350*H1350</f>
        <v>0</v>
      </c>
      <c r="S1350" s="137">
        <v>7.0000000000000001E-3</v>
      </c>
      <c r="T1350" s="138">
        <f>S1350*H1350</f>
        <v>0.32732</v>
      </c>
      <c r="AR1350" s="139" t="s">
        <v>165</v>
      </c>
      <c r="AT1350" s="139" t="s">
        <v>160</v>
      </c>
      <c r="AU1350" s="139" t="s">
        <v>82</v>
      </c>
      <c r="AY1350" s="17" t="s">
        <v>158</v>
      </c>
      <c r="BE1350" s="140">
        <f>IF(N1350="základní",J1350,0)</f>
        <v>0</v>
      </c>
      <c r="BF1350" s="140">
        <f>IF(N1350="snížená",J1350,0)</f>
        <v>0</v>
      </c>
      <c r="BG1350" s="140">
        <f>IF(N1350="zákl. přenesená",J1350,0)</f>
        <v>0</v>
      </c>
      <c r="BH1350" s="140">
        <f>IF(N1350="sníž. přenesená",J1350,0)</f>
        <v>0</v>
      </c>
      <c r="BI1350" s="140">
        <f>IF(N1350="nulová",J1350,0)</f>
        <v>0</v>
      </c>
      <c r="BJ1350" s="17" t="s">
        <v>80</v>
      </c>
      <c r="BK1350" s="140">
        <f>ROUND(I1350*H1350,2)</f>
        <v>0</v>
      </c>
      <c r="BL1350" s="17" t="s">
        <v>165</v>
      </c>
      <c r="BM1350" s="139" t="s">
        <v>1609</v>
      </c>
    </row>
    <row r="1351" spans="2:65" s="12" customFormat="1">
      <c r="B1351" s="141"/>
      <c r="D1351" s="142" t="s">
        <v>167</v>
      </c>
      <c r="E1351" s="143" t="s">
        <v>1</v>
      </c>
      <c r="F1351" s="144" t="s">
        <v>281</v>
      </c>
      <c r="H1351" s="143" t="s">
        <v>1</v>
      </c>
      <c r="L1351" s="141"/>
      <c r="M1351" s="145"/>
      <c r="T1351" s="146"/>
      <c r="AT1351" s="143" t="s">
        <v>167</v>
      </c>
      <c r="AU1351" s="143" t="s">
        <v>82</v>
      </c>
      <c r="AV1351" s="12" t="s">
        <v>80</v>
      </c>
      <c r="AW1351" s="12" t="s">
        <v>28</v>
      </c>
      <c r="AX1351" s="12" t="s">
        <v>72</v>
      </c>
      <c r="AY1351" s="143" t="s">
        <v>158</v>
      </c>
    </row>
    <row r="1352" spans="2:65" s="13" customFormat="1">
      <c r="B1352" s="147"/>
      <c r="D1352" s="142" t="s">
        <v>167</v>
      </c>
      <c r="E1352" s="148" t="s">
        <v>1</v>
      </c>
      <c r="F1352" s="149" t="s">
        <v>1610</v>
      </c>
      <c r="H1352" s="150">
        <v>31.76</v>
      </c>
      <c r="L1352" s="147"/>
      <c r="M1352" s="151"/>
      <c r="T1352" s="152"/>
      <c r="AT1352" s="148" t="s">
        <v>167</v>
      </c>
      <c r="AU1352" s="148" t="s">
        <v>82</v>
      </c>
      <c r="AV1352" s="13" t="s">
        <v>82</v>
      </c>
      <c r="AW1352" s="13" t="s">
        <v>28</v>
      </c>
      <c r="AX1352" s="13" t="s">
        <v>72</v>
      </c>
      <c r="AY1352" s="148" t="s">
        <v>158</v>
      </c>
    </row>
    <row r="1353" spans="2:65" s="12" customFormat="1">
      <c r="B1353" s="141"/>
      <c r="D1353" s="142" t="s">
        <v>167</v>
      </c>
      <c r="E1353" s="143" t="s">
        <v>1</v>
      </c>
      <c r="F1353" s="144" t="s">
        <v>283</v>
      </c>
      <c r="H1353" s="143" t="s">
        <v>1</v>
      </c>
      <c r="L1353" s="141"/>
      <c r="M1353" s="145"/>
      <c r="T1353" s="146"/>
      <c r="AT1353" s="143" t="s">
        <v>167</v>
      </c>
      <c r="AU1353" s="143" t="s">
        <v>82</v>
      </c>
      <c r="AV1353" s="12" t="s">
        <v>80</v>
      </c>
      <c r="AW1353" s="12" t="s">
        <v>28</v>
      </c>
      <c r="AX1353" s="12" t="s">
        <v>72</v>
      </c>
      <c r="AY1353" s="143" t="s">
        <v>158</v>
      </c>
    </row>
    <row r="1354" spans="2:65" s="13" customFormat="1">
      <c r="B1354" s="147"/>
      <c r="D1354" s="142" t="s">
        <v>167</v>
      </c>
      <c r="E1354" s="148" t="s">
        <v>1</v>
      </c>
      <c r="F1354" s="149" t="s">
        <v>1611</v>
      </c>
      <c r="H1354" s="150">
        <v>15</v>
      </c>
      <c r="L1354" s="147"/>
      <c r="M1354" s="151"/>
      <c r="T1354" s="152"/>
      <c r="AT1354" s="148" t="s">
        <v>167</v>
      </c>
      <c r="AU1354" s="148" t="s">
        <v>82</v>
      </c>
      <c r="AV1354" s="13" t="s">
        <v>82</v>
      </c>
      <c r="AW1354" s="13" t="s">
        <v>28</v>
      </c>
      <c r="AX1354" s="13" t="s">
        <v>72</v>
      </c>
      <c r="AY1354" s="148" t="s">
        <v>158</v>
      </c>
    </row>
    <row r="1355" spans="2:65" s="14" customFormat="1">
      <c r="B1355" s="153"/>
      <c r="D1355" s="142" t="s">
        <v>167</v>
      </c>
      <c r="E1355" s="154" t="s">
        <v>1</v>
      </c>
      <c r="F1355" s="155" t="s">
        <v>200</v>
      </c>
      <c r="H1355" s="156">
        <v>46.76</v>
      </c>
      <c r="L1355" s="153"/>
      <c r="M1355" s="157"/>
      <c r="T1355" s="158"/>
      <c r="AT1355" s="154" t="s">
        <v>167</v>
      </c>
      <c r="AU1355" s="154" t="s">
        <v>82</v>
      </c>
      <c r="AV1355" s="14" t="s">
        <v>165</v>
      </c>
      <c r="AW1355" s="14" t="s">
        <v>28</v>
      </c>
      <c r="AX1355" s="14" t="s">
        <v>80</v>
      </c>
      <c r="AY1355" s="154" t="s">
        <v>158</v>
      </c>
    </row>
    <row r="1356" spans="2:65" s="1" customFormat="1" ht="24.2" customHeight="1">
      <c r="B1356" s="128"/>
      <c r="C1356" s="129" t="s">
        <v>1612</v>
      </c>
      <c r="D1356" s="129" t="s">
        <v>160</v>
      </c>
      <c r="E1356" s="130" t="s">
        <v>1613</v>
      </c>
      <c r="F1356" s="131" t="s">
        <v>1614</v>
      </c>
      <c r="G1356" s="132" t="s">
        <v>237</v>
      </c>
      <c r="H1356" s="133">
        <v>43.9</v>
      </c>
      <c r="I1356" s="184"/>
      <c r="J1356" s="134">
        <f>ROUND(I1356*H1356,2)</f>
        <v>0</v>
      </c>
      <c r="K1356" s="131" t="s">
        <v>164</v>
      </c>
      <c r="L1356" s="29"/>
      <c r="M1356" s="135" t="s">
        <v>1</v>
      </c>
      <c r="N1356" s="136" t="s">
        <v>37</v>
      </c>
      <c r="O1356" s="137">
        <v>0.72899999999999998</v>
      </c>
      <c r="P1356" s="137">
        <f>O1356*H1356</f>
        <v>32.003099999999996</v>
      </c>
      <c r="Q1356" s="137">
        <v>0</v>
      </c>
      <c r="R1356" s="137">
        <f>Q1356*H1356</f>
        <v>0</v>
      </c>
      <c r="S1356" s="137">
        <v>8.9999999999999993E-3</v>
      </c>
      <c r="T1356" s="138">
        <f>S1356*H1356</f>
        <v>0.39509999999999995</v>
      </c>
      <c r="AR1356" s="139" t="s">
        <v>165</v>
      </c>
      <c r="AT1356" s="139" t="s">
        <v>160</v>
      </c>
      <c r="AU1356" s="139" t="s">
        <v>82</v>
      </c>
      <c r="AY1356" s="17" t="s">
        <v>158</v>
      </c>
      <c r="BE1356" s="140">
        <f>IF(N1356="základní",J1356,0)</f>
        <v>0</v>
      </c>
      <c r="BF1356" s="140">
        <f>IF(N1356="snížená",J1356,0)</f>
        <v>0</v>
      </c>
      <c r="BG1356" s="140">
        <f>IF(N1356="zákl. přenesená",J1356,0)</f>
        <v>0</v>
      </c>
      <c r="BH1356" s="140">
        <f>IF(N1356="sníž. přenesená",J1356,0)</f>
        <v>0</v>
      </c>
      <c r="BI1356" s="140">
        <f>IF(N1356="nulová",J1356,0)</f>
        <v>0</v>
      </c>
      <c r="BJ1356" s="17" t="s">
        <v>80</v>
      </c>
      <c r="BK1356" s="140">
        <f>ROUND(I1356*H1356,2)</f>
        <v>0</v>
      </c>
      <c r="BL1356" s="17" t="s">
        <v>165</v>
      </c>
      <c r="BM1356" s="139" t="s">
        <v>1615</v>
      </c>
    </row>
    <row r="1357" spans="2:65" s="13" customFormat="1">
      <c r="B1357" s="147"/>
      <c r="D1357" s="142" t="s">
        <v>167</v>
      </c>
      <c r="E1357" s="148" t="s">
        <v>1</v>
      </c>
      <c r="F1357" s="149" t="s">
        <v>1616</v>
      </c>
      <c r="H1357" s="150">
        <v>12.97</v>
      </c>
      <c r="L1357" s="147"/>
      <c r="M1357" s="151"/>
      <c r="T1357" s="152"/>
      <c r="AT1357" s="148" t="s">
        <v>167</v>
      </c>
      <c r="AU1357" s="148" t="s">
        <v>82</v>
      </c>
      <c r="AV1357" s="13" t="s">
        <v>82</v>
      </c>
      <c r="AW1357" s="13" t="s">
        <v>28</v>
      </c>
      <c r="AX1357" s="13" t="s">
        <v>72</v>
      </c>
      <c r="AY1357" s="148" t="s">
        <v>158</v>
      </c>
    </row>
    <row r="1358" spans="2:65" s="13" customFormat="1">
      <c r="B1358" s="147"/>
      <c r="D1358" s="142" t="s">
        <v>167</v>
      </c>
      <c r="E1358" s="148" t="s">
        <v>1</v>
      </c>
      <c r="F1358" s="149" t="s">
        <v>1617</v>
      </c>
      <c r="H1358" s="150">
        <v>21.7</v>
      </c>
      <c r="L1358" s="147"/>
      <c r="M1358" s="151"/>
      <c r="T1358" s="152"/>
      <c r="AT1358" s="148" t="s">
        <v>167</v>
      </c>
      <c r="AU1358" s="148" t="s">
        <v>82</v>
      </c>
      <c r="AV1358" s="13" t="s">
        <v>82</v>
      </c>
      <c r="AW1358" s="13" t="s">
        <v>28</v>
      </c>
      <c r="AX1358" s="13" t="s">
        <v>72</v>
      </c>
      <c r="AY1358" s="148" t="s">
        <v>158</v>
      </c>
    </row>
    <row r="1359" spans="2:65" s="15" customFormat="1">
      <c r="B1359" s="168"/>
      <c r="D1359" s="142" t="s">
        <v>167</v>
      </c>
      <c r="E1359" s="169" t="s">
        <v>1</v>
      </c>
      <c r="F1359" s="170" t="s">
        <v>331</v>
      </c>
      <c r="H1359" s="171">
        <v>34.67</v>
      </c>
      <c r="L1359" s="168"/>
      <c r="M1359" s="172"/>
      <c r="T1359" s="173"/>
      <c r="AT1359" s="169" t="s">
        <v>167</v>
      </c>
      <c r="AU1359" s="169" t="s">
        <v>82</v>
      </c>
      <c r="AV1359" s="15" t="s">
        <v>178</v>
      </c>
      <c r="AW1359" s="15" t="s">
        <v>28</v>
      </c>
      <c r="AX1359" s="15" t="s">
        <v>72</v>
      </c>
      <c r="AY1359" s="169" t="s">
        <v>158</v>
      </c>
    </row>
    <row r="1360" spans="2:65" s="13" customFormat="1">
      <c r="B1360" s="147"/>
      <c r="D1360" s="142" t="s">
        <v>167</v>
      </c>
      <c r="E1360" s="148" t="s">
        <v>1</v>
      </c>
      <c r="F1360" s="149" t="s">
        <v>1618</v>
      </c>
      <c r="H1360" s="150">
        <v>9.23</v>
      </c>
      <c r="L1360" s="147"/>
      <c r="M1360" s="151"/>
      <c r="T1360" s="152"/>
      <c r="AT1360" s="148" t="s">
        <v>167</v>
      </c>
      <c r="AU1360" s="148" t="s">
        <v>82</v>
      </c>
      <c r="AV1360" s="13" t="s">
        <v>82</v>
      </c>
      <c r="AW1360" s="13" t="s">
        <v>28</v>
      </c>
      <c r="AX1360" s="13" t="s">
        <v>72</v>
      </c>
      <c r="AY1360" s="148" t="s">
        <v>158</v>
      </c>
    </row>
    <row r="1361" spans="2:65" s="14" customFormat="1">
      <c r="B1361" s="153"/>
      <c r="D1361" s="142" t="s">
        <v>167</v>
      </c>
      <c r="E1361" s="154" t="s">
        <v>1</v>
      </c>
      <c r="F1361" s="155" t="s">
        <v>200</v>
      </c>
      <c r="H1361" s="156">
        <v>43.9</v>
      </c>
      <c r="L1361" s="153"/>
      <c r="M1361" s="157"/>
      <c r="T1361" s="158"/>
      <c r="AT1361" s="154" t="s">
        <v>167</v>
      </c>
      <c r="AU1361" s="154" t="s">
        <v>82</v>
      </c>
      <c r="AV1361" s="14" t="s">
        <v>165</v>
      </c>
      <c r="AW1361" s="14" t="s">
        <v>28</v>
      </c>
      <c r="AX1361" s="14" t="s">
        <v>80</v>
      </c>
      <c r="AY1361" s="154" t="s">
        <v>158</v>
      </c>
    </row>
    <row r="1362" spans="2:65" s="1" customFormat="1" ht="24.2" customHeight="1">
      <c r="B1362" s="128"/>
      <c r="C1362" s="129" t="s">
        <v>1619</v>
      </c>
      <c r="D1362" s="129" t="s">
        <v>160</v>
      </c>
      <c r="E1362" s="130" t="s">
        <v>1620</v>
      </c>
      <c r="F1362" s="131" t="s">
        <v>1621</v>
      </c>
      <c r="G1362" s="132" t="s">
        <v>237</v>
      </c>
      <c r="H1362" s="133">
        <v>41</v>
      </c>
      <c r="I1362" s="184"/>
      <c r="J1362" s="134">
        <f>ROUND(I1362*H1362,2)</f>
        <v>0</v>
      </c>
      <c r="K1362" s="131" t="s">
        <v>164</v>
      </c>
      <c r="L1362" s="29"/>
      <c r="M1362" s="135" t="s">
        <v>1</v>
      </c>
      <c r="N1362" s="136" t="s">
        <v>37</v>
      </c>
      <c r="O1362" s="137">
        <v>0.71499999999999997</v>
      </c>
      <c r="P1362" s="137">
        <f>O1362*H1362</f>
        <v>29.314999999999998</v>
      </c>
      <c r="Q1362" s="137">
        <v>0</v>
      </c>
      <c r="R1362" s="137">
        <f>Q1362*H1362</f>
        <v>0</v>
      </c>
      <c r="S1362" s="137">
        <v>4.2000000000000003E-2</v>
      </c>
      <c r="T1362" s="138">
        <f>S1362*H1362</f>
        <v>1.7220000000000002</v>
      </c>
      <c r="AR1362" s="139" t="s">
        <v>165</v>
      </c>
      <c r="AT1362" s="139" t="s">
        <v>160</v>
      </c>
      <c r="AU1362" s="139" t="s">
        <v>82</v>
      </c>
      <c r="AY1362" s="17" t="s">
        <v>158</v>
      </c>
      <c r="BE1362" s="140">
        <f>IF(N1362="základní",J1362,0)</f>
        <v>0</v>
      </c>
      <c r="BF1362" s="140">
        <f>IF(N1362="snížená",J1362,0)</f>
        <v>0</v>
      </c>
      <c r="BG1362" s="140">
        <f>IF(N1362="zákl. přenesená",J1362,0)</f>
        <v>0</v>
      </c>
      <c r="BH1362" s="140">
        <f>IF(N1362="sníž. přenesená",J1362,0)</f>
        <v>0</v>
      </c>
      <c r="BI1362" s="140">
        <f>IF(N1362="nulová",J1362,0)</f>
        <v>0</v>
      </c>
      <c r="BJ1362" s="17" t="s">
        <v>80</v>
      </c>
      <c r="BK1362" s="140">
        <f>ROUND(I1362*H1362,2)</f>
        <v>0</v>
      </c>
      <c r="BL1362" s="17" t="s">
        <v>165</v>
      </c>
      <c r="BM1362" s="139" t="s">
        <v>1622</v>
      </c>
    </row>
    <row r="1363" spans="2:65" s="12" customFormat="1">
      <c r="B1363" s="141"/>
      <c r="D1363" s="142" t="s">
        <v>167</v>
      </c>
      <c r="E1363" s="143" t="s">
        <v>1</v>
      </c>
      <c r="F1363" s="144" t="s">
        <v>1623</v>
      </c>
      <c r="H1363" s="143" t="s">
        <v>1</v>
      </c>
      <c r="L1363" s="141"/>
      <c r="M1363" s="145"/>
      <c r="T1363" s="146"/>
      <c r="AT1363" s="143" t="s">
        <v>167</v>
      </c>
      <c r="AU1363" s="143" t="s">
        <v>82</v>
      </c>
      <c r="AV1363" s="12" t="s">
        <v>80</v>
      </c>
      <c r="AW1363" s="12" t="s">
        <v>28</v>
      </c>
      <c r="AX1363" s="12" t="s">
        <v>72</v>
      </c>
      <c r="AY1363" s="143" t="s">
        <v>158</v>
      </c>
    </row>
    <row r="1364" spans="2:65" s="12" customFormat="1">
      <c r="B1364" s="141"/>
      <c r="D1364" s="142" t="s">
        <v>167</v>
      </c>
      <c r="E1364" s="143" t="s">
        <v>1</v>
      </c>
      <c r="F1364" s="144" t="s">
        <v>1624</v>
      </c>
      <c r="H1364" s="143" t="s">
        <v>1</v>
      </c>
      <c r="L1364" s="141"/>
      <c r="M1364" s="145"/>
      <c r="T1364" s="146"/>
      <c r="AT1364" s="143" t="s">
        <v>167</v>
      </c>
      <c r="AU1364" s="143" t="s">
        <v>82</v>
      </c>
      <c r="AV1364" s="12" t="s">
        <v>80</v>
      </c>
      <c r="AW1364" s="12" t="s">
        <v>28</v>
      </c>
      <c r="AX1364" s="12" t="s">
        <v>72</v>
      </c>
      <c r="AY1364" s="143" t="s">
        <v>158</v>
      </c>
    </row>
    <row r="1365" spans="2:65" s="13" customFormat="1">
      <c r="B1365" s="147"/>
      <c r="D1365" s="142" t="s">
        <v>167</v>
      </c>
      <c r="E1365" s="148" t="s">
        <v>1</v>
      </c>
      <c r="F1365" s="149" t="s">
        <v>1625</v>
      </c>
      <c r="H1365" s="150">
        <v>31.7</v>
      </c>
      <c r="L1365" s="147"/>
      <c r="M1365" s="151"/>
      <c r="T1365" s="152"/>
      <c r="AT1365" s="148" t="s">
        <v>167</v>
      </c>
      <c r="AU1365" s="148" t="s">
        <v>82</v>
      </c>
      <c r="AV1365" s="13" t="s">
        <v>82</v>
      </c>
      <c r="AW1365" s="13" t="s">
        <v>28</v>
      </c>
      <c r="AX1365" s="13" t="s">
        <v>72</v>
      </c>
      <c r="AY1365" s="148" t="s">
        <v>158</v>
      </c>
    </row>
    <row r="1366" spans="2:65" s="13" customFormat="1">
      <c r="B1366" s="147"/>
      <c r="D1366" s="142" t="s">
        <v>167</v>
      </c>
      <c r="E1366" s="148" t="s">
        <v>1</v>
      </c>
      <c r="F1366" s="149" t="s">
        <v>1626</v>
      </c>
      <c r="H1366" s="150">
        <v>4.8</v>
      </c>
      <c r="L1366" s="147"/>
      <c r="M1366" s="151"/>
      <c r="T1366" s="152"/>
      <c r="AT1366" s="148" t="s">
        <v>167</v>
      </c>
      <c r="AU1366" s="148" t="s">
        <v>82</v>
      </c>
      <c r="AV1366" s="13" t="s">
        <v>82</v>
      </c>
      <c r="AW1366" s="13" t="s">
        <v>28</v>
      </c>
      <c r="AX1366" s="13" t="s">
        <v>72</v>
      </c>
      <c r="AY1366" s="148" t="s">
        <v>158</v>
      </c>
    </row>
    <row r="1367" spans="2:65" s="15" customFormat="1">
      <c r="B1367" s="168"/>
      <c r="D1367" s="142" t="s">
        <v>167</v>
      </c>
      <c r="E1367" s="169" t="s">
        <v>1</v>
      </c>
      <c r="F1367" s="170" t="s">
        <v>331</v>
      </c>
      <c r="H1367" s="171">
        <v>36.5</v>
      </c>
      <c r="L1367" s="168"/>
      <c r="M1367" s="172"/>
      <c r="T1367" s="173"/>
      <c r="AT1367" s="169" t="s">
        <v>167</v>
      </c>
      <c r="AU1367" s="169" t="s">
        <v>82</v>
      </c>
      <c r="AV1367" s="15" t="s">
        <v>178</v>
      </c>
      <c r="AW1367" s="15" t="s">
        <v>28</v>
      </c>
      <c r="AX1367" s="15" t="s">
        <v>72</v>
      </c>
      <c r="AY1367" s="169" t="s">
        <v>158</v>
      </c>
    </row>
    <row r="1368" spans="2:65" s="12" customFormat="1">
      <c r="B1368" s="141"/>
      <c r="D1368" s="142" t="s">
        <v>167</v>
      </c>
      <c r="E1368" s="143" t="s">
        <v>1</v>
      </c>
      <c r="F1368" s="144" t="s">
        <v>1627</v>
      </c>
      <c r="H1368" s="143" t="s">
        <v>1</v>
      </c>
      <c r="L1368" s="141"/>
      <c r="M1368" s="145"/>
      <c r="T1368" s="146"/>
      <c r="AT1368" s="143" t="s">
        <v>167</v>
      </c>
      <c r="AU1368" s="143" t="s">
        <v>82</v>
      </c>
      <c r="AV1368" s="12" t="s">
        <v>80</v>
      </c>
      <c r="AW1368" s="12" t="s">
        <v>28</v>
      </c>
      <c r="AX1368" s="12" t="s">
        <v>72</v>
      </c>
      <c r="AY1368" s="143" t="s">
        <v>158</v>
      </c>
    </row>
    <row r="1369" spans="2:65" s="13" customFormat="1">
      <c r="B1369" s="147"/>
      <c r="D1369" s="142" t="s">
        <v>167</v>
      </c>
      <c r="E1369" s="148" t="s">
        <v>1</v>
      </c>
      <c r="F1369" s="149" t="s">
        <v>1628</v>
      </c>
      <c r="H1369" s="150">
        <v>4.5</v>
      </c>
      <c r="L1369" s="147"/>
      <c r="M1369" s="151"/>
      <c r="T1369" s="152"/>
      <c r="AT1369" s="148" t="s">
        <v>167</v>
      </c>
      <c r="AU1369" s="148" t="s">
        <v>82</v>
      </c>
      <c r="AV1369" s="13" t="s">
        <v>82</v>
      </c>
      <c r="AW1369" s="13" t="s">
        <v>28</v>
      </c>
      <c r="AX1369" s="13" t="s">
        <v>72</v>
      </c>
      <c r="AY1369" s="148" t="s">
        <v>158</v>
      </c>
    </row>
    <row r="1370" spans="2:65" s="14" customFormat="1">
      <c r="B1370" s="153"/>
      <c r="D1370" s="142" t="s">
        <v>167</v>
      </c>
      <c r="E1370" s="154" t="s">
        <v>1</v>
      </c>
      <c r="F1370" s="155" t="s">
        <v>200</v>
      </c>
      <c r="H1370" s="156">
        <v>41</v>
      </c>
      <c r="L1370" s="153"/>
      <c r="M1370" s="157"/>
      <c r="T1370" s="158"/>
      <c r="AT1370" s="154" t="s">
        <v>167</v>
      </c>
      <c r="AU1370" s="154" t="s">
        <v>82</v>
      </c>
      <c r="AV1370" s="14" t="s">
        <v>165</v>
      </c>
      <c r="AW1370" s="14" t="s">
        <v>28</v>
      </c>
      <c r="AX1370" s="14" t="s">
        <v>80</v>
      </c>
      <c r="AY1370" s="154" t="s">
        <v>158</v>
      </c>
    </row>
    <row r="1371" spans="2:65" s="1" customFormat="1" ht="24.2" customHeight="1">
      <c r="B1371" s="128"/>
      <c r="C1371" s="129" t="s">
        <v>1629</v>
      </c>
      <c r="D1371" s="129" t="s">
        <v>160</v>
      </c>
      <c r="E1371" s="130" t="s">
        <v>1630</v>
      </c>
      <c r="F1371" s="131" t="s">
        <v>1631</v>
      </c>
      <c r="G1371" s="132" t="s">
        <v>237</v>
      </c>
      <c r="H1371" s="133">
        <v>143.63999999999999</v>
      </c>
      <c r="I1371" s="184"/>
      <c r="J1371" s="134">
        <f>ROUND(I1371*H1371,2)</f>
        <v>0</v>
      </c>
      <c r="K1371" s="131" t="s">
        <v>164</v>
      </c>
      <c r="L1371" s="29"/>
      <c r="M1371" s="135" t="s">
        <v>1</v>
      </c>
      <c r="N1371" s="136" t="s">
        <v>37</v>
      </c>
      <c r="O1371" s="137">
        <v>0.93</v>
      </c>
      <c r="P1371" s="137">
        <f>O1371*H1371</f>
        <v>133.58519999999999</v>
      </c>
      <c r="Q1371" s="137">
        <v>0</v>
      </c>
      <c r="R1371" s="137">
        <f>Q1371*H1371</f>
        <v>0</v>
      </c>
      <c r="S1371" s="137">
        <v>6.5000000000000002E-2</v>
      </c>
      <c r="T1371" s="138">
        <f>S1371*H1371</f>
        <v>9.3365999999999989</v>
      </c>
      <c r="AR1371" s="139" t="s">
        <v>165</v>
      </c>
      <c r="AT1371" s="139" t="s">
        <v>160</v>
      </c>
      <c r="AU1371" s="139" t="s">
        <v>82</v>
      </c>
      <c r="AY1371" s="17" t="s">
        <v>158</v>
      </c>
      <c r="BE1371" s="140">
        <f>IF(N1371="základní",J1371,0)</f>
        <v>0</v>
      </c>
      <c r="BF1371" s="140">
        <f>IF(N1371="snížená",J1371,0)</f>
        <v>0</v>
      </c>
      <c r="BG1371" s="140">
        <f>IF(N1371="zákl. přenesená",J1371,0)</f>
        <v>0</v>
      </c>
      <c r="BH1371" s="140">
        <f>IF(N1371="sníž. přenesená",J1371,0)</f>
        <v>0</v>
      </c>
      <c r="BI1371" s="140">
        <f>IF(N1371="nulová",J1371,0)</f>
        <v>0</v>
      </c>
      <c r="BJ1371" s="17" t="s">
        <v>80</v>
      </c>
      <c r="BK1371" s="140">
        <f>ROUND(I1371*H1371,2)</f>
        <v>0</v>
      </c>
      <c r="BL1371" s="17" t="s">
        <v>165</v>
      </c>
      <c r="BM1371" s="139" t="s">
        <v>1632</v>
      </c>
    </row>
    <row r="1372" spans="2:65" s="12" customFormat="1" ht="22.5">
      <c r="B1372" s="141"/>
      <c r="D1372" s="142" t="s">
        <v>167</v>
      </c>
      <c r="E1372" s="143" t="s">
        <v>1</v>
      </c>
      <c r="F1372" s="144" t="s">
        <v>326</v>
      </c>
      <c r="H1372" s="143" t="s">
        <v>1</v>
      </c>
      <c r="L1372" s="141"/>
      <c r="M1372" s="145"/>
      <c r="T1372" s="146"/>
      <c r="AT1372" s="143" t="s">
        <v>167</v>
      </c>
      <c r="AU1372" s="143" t="s">
        <v>82</v>
      </c>
      <c r="AV1372" s="12" t="s">
        <v>80</v>
      </c>
      <c r="AW1372" s="12" t="s">
        <v>28</v>
      </c>
      <c r="AX1372" s="12" t="s">
        <v>72</v>
      </c>
      <c r="AY1372" s="143" t="s">
        <v>158</v>
      </c>
    </row>
    <row r="1373" spans="2:65" s="12" customFormat="1" ht="22.5">
      <c r="B1373" s="141"/>
      <c r="D1373" s="142" t="s">
        <v>167</v>
      </c>
      <c r="E1373" s="143" t="s">
        <v>1</v>
      </c>
      <c r="F1373" s="144" t="s">
        <v>327</v>
      </c>
      <c r="H1373" s="143" t="s">
        <v>1</v>
      </c>
      <c r="L1373" s="141"/>
      <c r="M1373" s="145"/>
      <c r="T1373" s="146"/>
      <c r="AT1373" s="143" t="s">
        <v>167</v>
      </c>
      <c r="AU1373" s="143" t="s">
        <v>82</v>
      </c>
      <c r="AV1373" s="12" t="s">
        <v>80</v>
      </c>
      <c r="AW1373" s="12" t="s">
        <v>28</v>
      </c>
      <c r="AX1373" s="12" t="s">
        <v>72</v>
      </c>
      <c r="AY1373" s="143" t="s">
        <v>158</v>
      </c>
    </row>
    <row r="1374" spans="2:65" s="13" customFormat="1">
      <c r="B1374" s="147"/>
      <c r="D1374" s="142" t="s">
        <v>167</v>
      </c>
      <c r="E1374" s="148" t="s">
        <v>1</v>
      </c>
      <c r="F1374" s="149" t="s">
        <v>1633</v>
      </c>
      <c r="H1374" s="150">
        <v>66.239999999999995</v>
      </c>
      <c r="L1374" s="147"/>
      <c r="M1374" s="151"/>
      <c r="T1374" s="152"/>
      <c r="AT1374" s="148" t="s">
        <v>167</v>
      </c>
      <c r="AU1374" s="148" t="s">
        <v>82</v>
      </c>
      <c r="AV1374" s="13" t="s">
        <v>82</v>
      </c>
      <c r="AW1374" s="13" t="s">
        <v>28</v>
      </c>
      <c r="AX1374" s="13" t="s">
        <v>72</v>
      </c>
      <c r="AY1374" s="148" t="s">
        <v>158</v>
      </c>
    </row>
    <row r="1375" spans="2:65" s="12" customFormat="1">
      <c r="B1375" s="141"/>
      <c r="D1375" s="142" t="s">
        <v>167</v>
      </c>
      <c r="E1375" s="143" t="s">
        <v>1</v>
      </c>
      <c r="F1375" s="144" t="s">
        <v>1634</v>
      </c>
      <c r="H1375" s="143" t="s">
        <v>1</v>
      </c>
      <c r="L1375" s="141"/>
      <c r="M1375" s="145"/>
      <c r="T1375" s="146"/>
      <c r="AT1375" s="143" t="s">
        <v>167</v>
      </c>
      <c r="AU1375" s="143" t="s">
        <v>82</v>
      </c>
      <c r="AV1375" s="12" t="s">
        <v>80</v>
      </c>
      <c r="AW1375" s="12" t="s">
        <v>28</v>
      </c>
      <c r="AX1375" s="12" t="s">
        <v>72</v>
      </c>
      <c r="AY1375" s="143" t="s">
        <v>158</v>
      </c>
    </row>
    <row r="1376" spans="2:65" s="13" customFormat="1">
      <c r="B1376" s="147"/>
      <c r="D1376" s="142" t="s">
        <v>167</v>
      </c>
      <c r="E1376" s="148" t="s">
        <v>1</v>
      </c>
      <c r="F1376" s="149" t="s">
        <v>1635</v>
      </c>
      <c r="H1376" s="150">
        <v>27</v>
      </c>
      <c r="L1376" s="147"/>
      <c r="M1376" s="151"/>
      <c r="T1376" s="152"/>
      <c r="AT1376" s="148" t="s">
        <v>167</v>
      </c>
      <c r="AU1376" s="148" t="s">
        <v>82</v>
      </c>
      <c r="AV1376" s="13" t="s">
        <v>82</v>
      </c>
      <c r="AW1376" s="13" t="s">
        <v>28</v>
      </c>
      <c r="AX1376" s="13" t="s">
        <v>72</v>
      </c>
      <c r="AY1376" s="148" t="s">
        <v>158</v>
      </c>
    </row>
    <row r="1377" spans="2:65" s="15" customFormat="1">
      <c r="B1377" s="168"/>
      <c r="D1377" s="142" t="s">
        <v>167</v>
      </c>
      <c r="E1377" s="169" t="s">
        <v>1</v>
      </c>
      <c r="F1377" s="170" t="s">
        <v>331</v>
      </c>
      <c r="H1377" s="171">
        <v>93.24</v>
      </c>
      <c r="L1377" s="168"/>
      <c r="M1377" s="172"/>
      <c r="T1377" s="173"/>
      <c r="AT1377" s="169" t="s">
        <v>167</v>
      </c>
      <c r="AU1377" s="169" t="s">
        <v>82</v>
      </c>
      <c r="AV1377" s="15" t="s">
        <v>178</v>
      </c>
      <c r="AW1377" s="15" t="s">
        <v>28</v>
      </c>
      <c r="AX1377" s="15" t="s">
        <v>72</v>
      </c>
      <c r="AY1377" s="169" t="s">
        <v>158</v>
      </c>
    </row>
    <row r="1378" spans="2:65" s="13" customFormat="1">
      <c r="B1378" s="147"/>
      <c r="D1378" s="142" t="s">
        <v>167</v>
      </c>
      <c r="E1378" s="148" t="s">
        <v>1</v>
      </c>
      <c r="F1378" s="149" t="s">
        <v>1636</v>
      </c>
      <c r="H1378" s="150">
        <v>40.799999999999997</v>
      </c>
      <c r="L1378" s="147"/>
      <c r="M1378" s="151"/>
      <c r="T1378" s="152"/>
      <c r="AT1378" s="148" t="s">
        <v>167</v>
      </c>
      <c r="AU1378" s="148" t="s">
        <v>82</v>
      </c>
      <c r="AV1378" s="13" t="s">
        <v>82</v>
      </c>
      <c r="AW1378" s="13" t="s">
        <v>28</v>
      </c>
      <c r="AX1378" s="13" t="s">
        <v>72</v>
      </c>
      <c r="AY1378" s="148" t="s">
        <v>158</v>
      </c>
    </row>
    <row r="1379" spans="2:65" s="13" customFormat="1">
      <c r="B1379" s="147"/>
      <c r="D1379" s="142" t="s">
        <v>167</v>
      </c>
      <c r="E1379" s="148" t="s">
        <v>1</v>
      </c>
      <c r="F1379" s="149" t="s">
        <v>1637</v>
      </c>
      <c r="H1379" s="150">
        <v>9.6</v>
      </c>
      <c r="L1379" s="147"/>
      <c r="M1379" s="151"/>
      <c r="T1379" s="152"/>
      <c r="AT1379" s="148" t="s">
        <v>167</v>
      </c>
      <c r="AU1379" s="148" t="s">
        <v>82</v>
      </c>
      <c r="AV1379" s="13" t="s">
        <v>82</v>
      </c>
      <c r="AW1379" s="13" t="s">
        <v>28</v>
      </c>
      <c r="AX1379" s="13" t="s">
        <v>72</v>
      </c>
      <c r="AY1379" s="148" t="s">
        <v>158</v>
      </c>
    </row>
    <row r="1380" spans="2:65" s="15" customFormat="1">
      <c r="B1380" s="168"/>
      <c r="D1380" s="142" t="s">
        <v>167</v>
      </c>
      <c r="E1380" s="169" t="s">
        <v>1</v>
      </c>
      <c r="F1380" s="170" t="s">
        <v>331</v>
      </c>
      <c r="H1380" s="171">
        <v>50.4</v>
      </c>
      <c r="L1380" s="168"/>
      <c r="M1380" s="172"/>
      <c r="T1380" s="173"/>
      <c r="AT1380" s="169" t="s">
        <v>167</v>
      </c>
      <c r="AU1380" s="169" t="s">
        <v>82</v>
      </c>
      <c r="AV1380" s="15" t="s">
        <v>178</v>
      </c>
      <c r="AW1380" s="15" t="s">
        <v>28</v>
      </c>
      <c r="AX1380" s="15" t="s">
        <v>72</v>
      </c>
      <c r="AY1380" s="169" t="s">
        <v>158</v>
      </c>
    </row>
    <row r="1381" spans="2:65" s="14" customFormat="1">
      <c r="B1381" s="153"/>
      <c r="D1381" s="142" t="s">
        <v>167</v>
      </c>
      <c r="E1381" s="154" t="s">
        <v>1</v>
      </c>
      <c r="F1381" s="155" t="s">
        <v>200</v>
      </c>
      <c r="H1381" s="156">
        <v>143.63999999999999</v>
      </c>
      <c r="L1381" s="153"/>
      <c r="M1381" s="157"/>
      <c r="T1381" s="158"/>
      <c r="AT1381" s="154" t="s">
        <v>167</v>
      </c>
      <c r="AU1381" s="154" t="s">
        <v>82</v>
      </c>
      <c r="AV1381" s="14" t="s">
        <v>165</v>
      </c>
      <c r="AW1381" s="14" t="s">
        <v>28</v>
      </c>
      <c r="AX1381" s="14" t="s">
        <v>80</v>
      </c>
      <c r="AY1381" s="154" t="s">
        <v>158</v>
      </c>
    </row>
    <row r="1382" spans="2:65" s="1" customFormat="1" ht="33" customHeight="1">
      <c r="B1382" s="128"/>
      <c r="C1382" s="129" t="s">
        <v>1638</v>
      </c>
      <c r="D1382" s="129" t="s">
        <v>160</v>
      </c>
      <c r="E1382" s="130" t="s">
        <v>1639</v>
      </c>
      <c r="F1382" s="131" t="s">
        <v>1640</v>
      </c>
      <c r="G1382" s="132" t="s">
        <v>237</v>
      </c>
      <c r="H1382" s="133">
        <v>92.44</v>
      </c>
      <c r="I1382" s="184"/>
      <c r="J1382" s="134">
        <f>ROUND(I1382*H1382,2)</f>
        <v>0</v>
      </c>
      <c r="K1382" s="131" t="s">
        <v>164</v>
      </c>
      <c r="L1382" s="29"/>
      <c r="M1382" s="135" t="s">
        <v>1</v>
      </c>
      <c r="N1382" s="136" t="s">
        <v>37</v>
      </c>
      <c r="O1382" s="137">
        <v>0.78500000000000003</v>
      </c>
      <c r="P1382" s="137">
        <f>O1382*H1382</f>
        <v>72.565399999999997</v>
      </c>
      <c r="Q1382" s="137">
        <v>3.04E-2</v>
      </c>
      <c r="R1382" s="137">
        <f>Q1382*H1382</f>
        <v>2.8101759999999998</v>
      </c>
      <c r="S1382" s="137">
        <v>0</v>
      </c>
      <c r="T1382" s="138">
        <f>S1382*H1382</f>
        <v>0</v>
      </c>
      <c r="AR1382" s="139" t="s">
        <v>165</v>
      </c>
      <c r="AT1382" s="139" t="s">
        <v>160</v>
      </c>
      <c r="AU1382" s="139" t="s">
        <v>82</v>
      </c>
      <c r="AY1382" s="17" t="s">
        <v>158</v>
      </c>
      <c r="BE1382" s="140">
        <f>IF(N1382="základní",J1382,0)</f>
        <v>0</v>
      </c>
      <c r="BF1382" s="140">
        <f>IF(N1382="snížená",J1382,0)</f>
        <v>0</v>
      </c>
      <c r="BG1382" s="140">
        <f>IF(N1382="zákl. přenesená",J1382,0)</f>
        <v>0</v>
      </c>
      <c r="BH1382" s="140">
        <f>IF(N1382="sníž. přenesená",J1382,0)</f>
        <v>0</v>
      </c>
      <c r="BI1382" s="140">
        <f>IF(N1382="nulová",J1382,0)</f>
        <v>0</v>
      </c>
      <c r="BJ1382" s="17" t="s">
        <v>80</v>
      </c>
      <c r="BK1382" s="140">
        <f>ROUND(I1382*H1382,2)</f>
        <v>0</v>
      </c>
      <c r="BL1382" s="17" t="s">
        <v>165</v>
      </c>
      <c r="BM1382" s="139" t="s">
        <v>1641</v>
      </c>
    </row>
    <row r="1383" spans="2:65" s="12" customFormat="1" ht="22.5">
      <c r="B1383" s="141"/>
      <c r="D1383" s="142" t="s">
        <v>167</v>
      </c>
      <c r="E1383" s="143" t="s">
        <v>1</v>
      </c>
      <c r="F1383" s="144" t="s">
        <v>1642</v>
      </c>
      <c r="H1383" s="143" t="s">
        <v>1</v>
      </c>
      <c r="L1383" s="141"/>
      <c r="M1383" s="145"/>
      <c r="T1383" s="146"/>
      <c r="AT1383" s="143" t="s">
        <v>167</v>
      </c>
      <c r="AU1383" s="143" t="s">
        <v>82</v>
      </c>
      <c r="AV1383" s="12" t="s">
        <v>80</v>
      </c>
      <c r="AW1383" s="12" t="s">
        <v>28</v>
      </c>
      <c r="AX1383" s="12" t="s">
        <v>72</v>
      </c>
      <c r="AY1383" s="143" t="s">
        <v>158</v>
      </c>
    </row>
    <row r="1384" spans="2:65" s="13" customFormat="1">
      <c r="B1384" s="147"/>
      <c r="D1384" s="142" t="s">
        <v>167</v>
      </c>
      <c r="E1384" s="148" t="s">
        <v>1</v>
      </c>
      <c r="F1384" s="149" t="s">
        <v>1643</v>
      </c>
      <c r="H1384" s="150">
        <v>63.22</v>
      </c>
      <c r="L1384" s="147"/>
      <c r="M1384" s="151"/>
      <c r="T1384" s="152"/>
      <c r="AT1384" s="148" t="s">
        <v>167</v>
      </c>
      <c r="AU1384" s="148" t="s">
        <v>82</v>
      </c>
      <c r="AV1384" s="13" t="s">
        <v>82</v>
      </c>
      <c r="AW1384" s="13" t="s">
        <v>28</v>
      </c>
      <c r="AX1384" s="13" t="s">
        <v>72</v>
      </c>
      <c r="AY1384" s="148" t="s">
        <v>158</v>
      </c>
    </row>
    <row r="1385" spans="2:65" s="13" customFormat="1">
      <c r="B1385" s="147"/>
      <c r="D1385" s="142" t="s">
        <v>167</v>
      </c>
      <c r="E1385" s="148" t="s">
        <v>1</v>
      </c>
      <c r="F1385" s="149" t="s">
        <v>1644</v>
      </c>
      <c r="H1385" s="150">
        <v>29.22</v>
      </c>
      <c r="L1385" s="147"/>
      <c r="M1385" s="151"/>
      <c r="T1385" s="152"/>
      <c r="AT1385" s="148" t="s">
        <v>167</v>
      </c>
      <c r="AU1385" s="148" t="s">
        <v>82</v>
      </c>
      <c r="AV1385" s="13" t="s">
        <v>82</v>
      </c>
      <c r="AW1385" s="13" t="s">
        <v>28</v>
      </c>
      <c r="AX1385" s="13" t="s">
        <v>72</v>
      </c>
      <c r="AY1385" s="148" t="s">
        <v>158</v>
      </c>
    </row>
    <row r="1386" spans="2:65" s="14" customFormat="1">
      <c r="B1386" s="153"/>
      <c r="D1386" s="142" t="s">
        <v>167</v>
      </c>
      <c r="E1386" s="154" t="s">
        <v>1</v>
      </c>
      <c r="F1386" s="155" t="s">
        <v>200</v>
      </c>
      <c r="H1386" s="156">
        <v>92.44</v>
      </c>
      <c r="L1386" s="153"/>
      <c r="M1386" s="157"/>
      <c r="T1386" s="158"/>
      <c r="AT1386" s="154" t="s">
        <v>167</v>
      </c>
      <c r="AU1386" s="154" t="s">
        <v>82</v>
      </c>
      <c r="AV1386" s="14" t="s">
        <v>165</v>
      </c>
      <c r="AW1386" s="14" t="s">
        <v>28</v>
      </c>
      <c r="AX1386" s="14" t="s">
        <v>80</v>
      </c>
      <c r="AY1386" s="154" t="s">
        <v>158</v>
      </c>
    </row>
    <row r="1387" spans="2:65" s="1" customFormat="1" ht="24.2" customHeight="1">
      <c r="B1387" s="128"/>
      <c r="C1387" s="129" t="s">
        <v>1645</v>
      </c>
      <c r="D1387" s="129" t="s">
        <v>160</v>
      </c>
      <c r="E1387" s="130" t="s">
        <v>1646</v>
      </c>
      <c r="F1387" s="131" t="s">
        <v>1647</v>
      </c>
      <c r="G1387" s="132" t="s">
        <v>237</v>
      </c>
      <c r="H1387" s="133">
        <v>1.1000000000000001</v>
      </c>
      <c r="I1387" s="184"/>
      <c r="J1387" s="134">
        <f>ROUND(I1387*H1387,2)</f>
        <v>0</v>
      </c>
      <c r="K1387" s="131" t="s">
        <v>164</v>
      </c>
      <c r="L1387" s="29"/>
      <c r="M1387" s="135" t="s">
        <v>1</v>
      </c>
      <c r="N1387" s="136" t="s">
        <v>37</v>
      </c>
      <c r="O1387" s="137">
        <v>0.52800000000000002</v>
      </c>
      <c r="P1387" s="137">
        <f>O1387*H1387</f>
        <v>0.58080000000000009</v>
      </c>
      <c r="Q1387" s="137">
        <v>0</v>
      </c>
      <c r="R1387" s="137">
        <f>Q1387*H1387</f>
        <v>0</v>
      </c>
      <c r="S1387" s="137">
        <v>0.17599999999999999</v>
      </c>
      <c r="T1387" s="138">
        <f>S1387*H1387</f>
        <v>0.19359999999999999</v>
      </c>
      <c r="AR1387" s="139" t="s">
        <v>165</v>
      </c>
      <c r="AT1387" s="139" t="s">
        <v>160</v>
      </c>
      <c r="AU1387" s="139" t="s">
        <v>82</v>
      </c>
      <c r="AY1387" s="17" t="s">
        <v>158</v>
      </c>
      <c r="BE1387" s="140">
        <f>IF(N1387="základní",J1387,0)</f>
        <v>0</v>
      </c>
      <c r="BF1387" s="140">
        <f>IF(N1387="snížená",J1387,0)</f>
        <v>0</v>
      </c>
      <c r="BG1387" s="140">
        <f>IF(N1387="zákl. přenesená",J1387,0)</f>
        <v>0</v>
      </c>
      <c r="BH1387" s="140">
        <f>IF(N1387="sníž. přenesená",J1387,0)</f>
        <v>0</v>
      </c>
      <c r="BI1387" s="140">
        <f>IF(N1387="nulová",J1387,0)</f>
        <v>0</v>
      </c>
      <c r="BJ1387" s="17" t="s">
        <v>80</v>
      </c>
      <c r="BK1387" s="140">
        <f>ROUND(I1387*H1387,2)</f>
        <v>0</v>
      </c>
      <c r="BL1387" s="17" t="s">
        <v>165</v>
      </c>
      <c r="BM1387" s="139" t="s">
        <v>1648</v>
      </c>
    </row>
    <row r="1388" spans="2:65" s="13" customFormat="1">
      <c r="B1388" s="147"/>
      <c r="D1388" s="142" t="s">
        <v>167</v>
      </c>
      <c r="E1388" s="148" t="s">
        <v>1</v>
      </c>
      <c r="F1388" s="149" t="s">
        <v>1649</v>
      </c>
      <c r="H1388" s="150">
        <v>1.1000000000000001</v>
      </c>
      <c r="L1388" s="147"/>
      <c r="M1388" s="151"/>
      <c r="T1388" s="152"/>
      <c r="AT1388" s="148" t="s">
        <v>167</v>
      </c>
      <c r="AU1388" s="148" t="s">
        <v>82</v>
      </c>
      <c r="AV1388" s="13" t="s">
        <v>82</v>
      </c>
      <c r="AW1388" s="13" t="s">
        <v>28</v>
      </c>
      <c r="AX1388" s="13" t="s">
        <v>80</v>
      </c>
      <c r="AY1388" s="148" t="s">
        <v>158</v>
      </c>
    </row>
    <row r="1389" spans="2:65" s="1" customFormat="1" ht="24.2" customHeight="1">
      <c r="B1389" s="128"/>
      <c r="C1389" s="129" t="s">
        <v>1650</v>
      </c>
      <c r="D1389" s="129" t="s">
        <v>160</v>
      </c>
      <c r="E1389" s="130" t="s">
        <v>1651</v>
      </c>
      <c r="F1389" s="131" t="s">
        <v>1652</v>
      </c>
      <c r="G1389" s="132" t="s">
        <v>237</v>
      </c>
      <c r="H1389" s="133">
        <v>3</v>
      </c>
      <c r="I1389" s="184"/>
      <c r="J1389" s="134">
        <f>ROUND(I1389*H1389,2)</f>
        <v>0</v>
      </c>
      <c r="K1389" s="131" t="s">
        <v>1</v>
      </c>
      <c r="L1389" s="29"/>
      <c r="M1389" s="135" t="s">
        <v>1</v>
      </c>
      <c r="N1389" s="136" t="s">
        <v>37</v>
      </c>
      <c r="O1389" s="137">
        <v>1.04</v>
      </c>
      <c r="P1389" s="137">
        <f>O1389*H1389</f>
        <v>3.12</v>
      </c>
      <c r="Q1389" s="137">
        <v>0</v>
      </c>
      <c r="R1389" s="137">
        <f>Q1389*H1389</f>
        <v>0</v>
      </c>
      <c r="S1389" s="137">
        <v>2.7E-2</v>
      </c>
      <c r="T1389" s="138">
        <f>S1389*H1389</f>
        <v>8.1000000000000003E-2</v>
      </c>
      <c r="AR1389" s="139" t="s">
        <v>165</v>
      </c>
      <c r="AT1389" s="139" t="s">
        <v>160</v>
      </c>
      <c r="AU1389" s="139" t="s">
        <v>82</v>
      </c>
      <c r="AY1389" s="17" t="s">
        <v>158</v>
      </c>
      <c r="BE1389" s="140">
        <f>IF(N1389="základní",J1389,0)</f>
        <v>0</v>
      </c>
      <c r="BF1389" s="140">
        <f>IF(N1389="snížená",J1389,0)</f>
        <v>0</v>
      </c>
      <c r="BG1389" s="140">
        <f>IF(N1389="zákl. přenesená",J1389,0)</f>
        <v>0</v>
      </c>
      <c r="BH1389" s="140">
        <f>IF(N1389="sníž. přenesená",J1389,0)</f>
        <v>0</v>
      </c>
      <c r="BI1389" s="140">
        <f>IF(N1389="nulová",J1389,0)</f>
        <v>0</v>
      </c>
      <c r="BJ1389" s="17" t="s">
        <v>80</v>
      </c>
      <c r="BK1389" s="140">
        <f>ROUND(I1389*H1389,2)</f>
        <v>0</v>
      </c>
      <c r="BL1389" s="17" t="s">
        <v>165</v>
      </c>
      <c r="BM1389" s="139" t="s">
        <v>1653</v>
      </c>
    </row>
    <row r="1390" spans="2:65" s="13" customFormat="1">
      <c r="B1390" s="147"/>
      <c r="D1390" s="142" t="s">
        <v>167</v>
      </c>
      <c r="E1390" s="148" t="s">
        <v>1</v>
      </c>
      <c r="F1390" s="149" t="s">
        <v>1654</v>
      </c>
      <c r="H1390" s="150">
        <v>3</v>
      </c>
      <c r="L1390" s="147"/>
      <c r="M1390" s="151"/>
      <c r="T1390" s="152"/>
      <c r="AT1390" s="148" t="s">
        <v>167</v>
      </c>
      <c r="AU1390" s="148" t="s">
        <v>82</v>
      </c>
      <c r="AV1390" s="13" t="s">
        <v>82</v>
      </c>
      <c r="AW1390" s="13" t="s">
        <v>28</v>
      </c>
      <c r="AX1390" s="13" t="s">
        <v>80</v>
      </c>
      <c r="AY1390" s="148" t="s">
        <v>158</v>
      </c>
    </row>
    <row r="1391" spans="2:65" s="1" customFormat="1" ht="24.2" customHeight="1">
      <c r="B1391" s="128"/>
      <c r="C1391" s="129" t="s">
        <v>1655</v>
      </c>
      <c r="D1391" s="129" t="s">
        <v>160</v>
      </c>
      <c r="E1391" s="130" t="s">
        <v>1656</v>
      </c>
      <c r="F1391" s="131" t="s">
        <v>1657</v>
      </c>
      <c r="G1391" s="132" t="s">
        <v>310</v>
      </c>
      <c r="H1391" s="133">
        <v>2</v>
      </c>
      <c r="I1391" s="184"/>
      <c r="J1391" s="134">
        <f>ROUND(I1391*H1391,2)</f>
        <v>0</v>
      </c>
      <c r="K1391" s="131" t="s">
        <v>164</v>
      </c>
      <c r="L1391" s="29"/>
      <c r="M1391" s="135" t="s">
        <v>1</v>
      </c>
      <c r="N1391" s="136" t="s">
        <v>37</v>
      </c>
      <c r="O1391" s="137">
        <v>0.13500000000000001</v>
      </c>
      <c r="P1391" s="137">
        <f>O1391*H1391</f>
        <v>0.27</v>
      </c>
      <c r="Q1391" s="137">
        <v>0</v>
      </c>
      <c r="R1391" s="137">
        <f>Q1391*H1391</f>
        <v>0</v>
      </c>
      <c r="S1391" s="137">
        <v>1.9E-2</v>
      </c>
      <c r="T1391" s="138">
        <f>S1391*H1391</f>
        <v>3.7999999999999999E-2</v>
      </c>
      <c r="AR1391" s="139" t="s">
        <v>165</v>
      </c>
      <c r="AT1391" s="139" t="s">
        <v>160</v>
      </c>
      <c r="AU1391" s="139" t="s">
        <v>82</v>
      </c>
      <c r="AY1391" s="17" t="s">
        <v>158</v>
      </c>
      <c r="BE1391" s="140">
        <f>IF(N1391="základní",J1391,0)</f>
        <v>0</v>
      </c>
      <c r="BF1391" s="140">
        <f>IF(N1391="snížená",J1391,0)</f>
        <v>0</v>
      </c>
      <c r="BG1391" s="140">
        <f>IF(N1391="zákl. přenesená",J1391,0)</f>
        <v>0</v>
      </c>
      <c r="BH1391" s="140">
        <f>IF(N1391="sníž. přenesená",J1391,0)</f>
        <v>0</v>
      </c>
      <c r="BI1391" s="140">
        <f>IF(N1391="nulová",J1391,0)</f>
        <v>0</v>
      </c>
      <c r="BJ1391" s="17" t="s">
        <v>80</v>
      </c>
      <c r="BK1391" s="140">
        <f>ROUND(I1391*H1391,2)</f>
        <v>0</v>
      </c>
      <c r="BL1391" s="17" t="s">
        <v>165</v>
      </c>
      <c r="BM1391" s="139" t="s">
        <v>1658</v>
      </c>
    </row>
    <row r="1392" spans="2:65" s="13" customFormat="1">
      <c r="B1392" s="147"/>
      <c r="D1392" s="142" t="s">
        <v>167</v>
      </c>
      <c r="E1392" s="148" t="s">
        <v>1</v>
      </c>
      <c r="F1392" s="149" t="s">
        <v>1659</v>
      </c>
      <c r="H1392" s="150">
        <v>2</v>
      </c>
      <c r="L1392" s="147"/>
      <c r="M1392" s="151"/>
      <c r="T1392" s="152"/>
      <c r="AT1392" s="148" t="s">
        <v>167</v>
      </c>
      <c r="AU1392" s="148" t="s">
        <v>82</v>
      </c>
      <c r="AV1392" s="13" t="s">
        <v>82</v>
      </c>
      <c r="AW1392" s="13" t="s">
        <v>28</v>
      </c>
      <c r="AX1392" s="13" t="s">
        <v>80</v>
      </c>
      <c r="AY1392" s="148" t="s">
        <v>158</v>
      </c>
    </row>
    <row r="1393" spans="2:65" s="1" customFormat="1" ht="24.2" customHeight="1">
      <c r="B1393" s="128"/>
      <c r="C1393" s="129" t="s">
        <v>1660</v>
      </c>
      <c r="D1393" s="129" t="s">
        <v>160</v>
      </c>
      <c r="E1393" s="130" t="s">
        <v>1661</v>
      </c>
      <c r="F1393" s="131" t="s">
        <v>1662</v>
      </c>
      <c r="G1393" s="132" t="s">
        <v>237</v>
      </c>
      <c r="H1393" s="133">
        <v>1.35</v>
      </c>
      <c r="I1393" s="184"/>
      <c r="J1393" s="134">
        <f>ROUND(I1393*H1393,2)</f>
        <v>0</v>
      </c>
      <c r="K1393" s="131" t="s">
        <v>164</v>
      </c>
      <c r="L1393" s="29"/>
      <c r="M1393" s="135" t="s">
        <v>1</v>
      </c>
      <c r="N1393" s="136" t="s">
        <v>37</v>
      </c>
      <c r="O1393" s="137">
        <v>2.6</v>
      </c>
      <c r="P1393" s="137">
        <f>O1393*H1393</f>
        <v>3.5100000000000002</v>
      </c>
      <c r="Q1393" s="137">
        <v>2.7899999999999999E-3</v>
      </c>
      <c r="R1393" s="137">
        <f>Q1393*H1393</f>
        <v>3.7665000000000003E-3</v>
      </c>
      <c r="S1393" s="137">
        <v>5.6000000000000001E-2</v>
      </c>
      <c r="T1393" s="138">
        <f>S1393*H1393</f>
        <v>7.5600000000000001E-2</v>
      </c>
      <c r="AR1393" s="139" t="s">
        <v>165</v>
      </c>
      <c r="AT1393" s="139" t="s">
        <v>160</v>
      </c>
      <c r="AU1393" s="139" t="s">
        <v>82</v>
      </c>
      <c r="AY1393" s="17" t="s">
        <v>158</v>
      </c>
      <c r="BE1393" s="140">
        <f>IF(N1393="základní",J1393,0)</f>
        <v>0</v>
      </c>
      <c r="BF1393" s="140">
        <f>IF(N1393="snížená",J1393,0)</f>
        <v>0</v>
      </c>
      <c r="BG1393" s="140">
        <f>IF(N1393="zákl. přenesená",J1393,0)</f>
        <v>0</v>
      </c>
      <c r="BH1393" s="140">
        <f>IF(N1393="sníž. přenesená",J1393,0)</f>
        <v>0</v>
      </c>
      <c r="BI1393" s="140">
        <f>IF(N1393="nulová",J1393,0)</f>
        <v>0</v>
      </c>
      <c r="BJ1393" s="17" t="s">
        <v>80</v>
      </c>
      <c r="BK1393" s="140">
        <f>ROUND(I1393*H1393,2)</f>
        <v>0</v>
      </c>
      <c r="BL1393" s="17" t="s">
        <v>165</v>
      </c>
      <c r="BM1393" s="139" t="s">
        <v>1663</v>
      </c>
    </row>
    <row r="1394" spans="2:65" s="13" customFormat="1">
      <c r="B1394" s="147"/>
      <c r="D1394" s="142" t="s">
        <v>167</v>
      </c>
      <c r="E1394" s="148" t="s">
        <v>1</v>
      </c>
      <c r="F1394" s="149" t="s">
        <v>1664</v>
      </c>
      <c r="H1394" s="150">
        <v>0.75</v>
      </c>
      <c r="L1394" s="147"/>
      <c r="M1394" s="151"/>
      <c r="T1394" s="152"/>
      <c r="AT1394" s="148" t="s">
        <v>167</v>
      </c>
      <c r="AU1394" s="148" t="s">
        <v>82</v>
      </c>
      <c r="AV1394" s="13" t="s">
        <v>82</v>
      </c>
      <c r="AW1394" s="13" t="s">
        <v>28</v>
      </c>
      <c r="AX1394" s="13" t="s">
        <v>72</v>
      </c>
      <c r="AY1394" s="148" t="s">
        <v>158</v>
      </c>
    </row>
    <row r="1395" spans="2:65" s="13" customFormat="1">
      <c r="B1395" s="147"/>
      <c r="D1395" s="142" t="s">
        <v>167</v>
      </c>
      <c r="E1395" s="148" t="s">
        <v>1</v>
      </c>
      <c r="F1395" s="149" t="s">
        <v>1665</v>
      </c>
      <c r="H1395" s="150">
        <v>0.6</v>
      </c>
      <c r="L1395" s="147"/>
      <c r="M1395" s="151"/>
      <c r="T1395" s="152"/>
      <c r="AT1395" s="148" t="s">
        <v>167</v>
      </c>
      <c r="AU1395" s="148" t="s">
        <v>82</v>
      </c>
      <c r="AV1395" s="13" t="s">
        <v>82</v>
      </c>
      <c r="AW1395" s="13" t="s">
        <v>28</v>
      </c>
      <c r="AX1395" s="13" t="s">
        <v>72</v>
      </c>
      <c r="AY1395" s="148" t="s">
        <v>158</v>
      </c>
    </row>
    <row r="1396" spans="2:65" s="14" customFormat="1">
      <c r="B1396" s="153"/>
      <c r="D1396" s="142" t="s">
        <v>167</v>
      </c>
      <c r="E1396" s="154" t="s">
        <v>1</v>
      </c>
      <c r="F1396" s="155" t="s">
        <v>200</v>
      </c>
      <c r="H1396" s="156">
        <v>1.35</v>
      </c>
      <c r="L1396" s="153"/>
      <c r="M1396" s="157"/>
      <c r="T1396" s="158"/>
      <c r="AT1396" s="154" t="s">
        <v>167</v>
      </c>
      <c r="AU1396" s="154" t="s">
        <v>82</v>
      </c>
      <c r="AV1396" s="14" t="s">
        <v>165</v>
      </c>
      <c r="AW1396" s="14" t="s">
        <v>28</v>
      </c>
      <c r="AX1396" s="14" t="s">
        <v>80</v>
      </c>
      <c r="AY1396" s="154" t="s">
        <v>158</v>
      </c>
    </row>
    <row r="1397" spans="2:65" s="1" customFormat="1" ht="37.9" customHeight="1">
      <c r="B1397" s="128"/>
      <c r="C1397" s="129" t="s">
        <v>1666</v>
      </c>
      <c r="D1397" s="129" t="s">
        <v>160</v>
      </c>
      <c r="E1397" s="130" t="s">
        <v>1667</v>
      </c>
      <c r="F1397" s="131" t="s">
        <v>1668</v>
      </c>
      <c r="G1397" s="132" t="s">
        <v>212</v>
      </c>
      <c r="H1397" s="133">
        <v>382.23899999999998</v>
      </c>
      <c r="I1397" s="184"/>
      <c r="J1397" s="134">
        <f>ROUND(I1397*H1397,2)</f>
        <v>0</v>
      </c>
      <c r="K1397" s="131" t="s">
        <v>164</v>
      </c>
      <c r="L1397" s="29"/>
      <c r="M1397" s="135" t="s">
        <v>1</v>
      </c>
      <c r="N1397" s="136" t="s">
        <v>37</v>
      </c>
      <c r="O1397" s="137">
        <v>0.1</v>
      </c>
      <c r="P1397" s="137">
        <f>O1397*H1397</f>
        <v>38.2239</v>
      </c>
      <c r="Q1397" s="137">
        <v>0</v>
      </c>
      <c r="R1397" s="137">
        <f>Q1397*H1397</f>
        <v>0</v>
      </c>
      <c r="S1397" s="137">
        <v>0.01</v>
      </c>
      <c r="T1397" s="138">
        <f>S1397*H1397</f>
        <v>3.82239</v>
      </c>
      <c r="AR1397" s="139" t="s">
        <v>165</v>
      </c>
      <c r="AT1397" s="139" t="s">
        <v>160</v>
      </c>
      <c r="AU1397" s="139" t="s">
        <v>82</v>
      </c>
      <c r="AY1397" s="17" t="s">
        <v>158</v>
      </c>
      <c r="BE1397" s="140">
        <f>IF(N1397="základní",J1397,0)</f>
        <v>0</v>
      </c>
      <c r="BF1397" s="140">
        <f>IF(N1397="snížená",J1397,0)</f>
        <v>0</v>
      </c>
      <c r="BG1397" s="140">
        <f>IF(N1397="zákl. přenesená",J1397,0)</f>
        <v>0</v>
      </c>
      <c r="BH1397" s="140">
        <f>IF(N1397="sníž. přenesená",J1397,0)</f>
        <v>0</v>
      </c>
      <c r="BI1397" s="140">
        <f>IF(N1397="nulová",J1397,0)</f>
        <v>0</v>
      </c>
      <c r="BJ1397" s="17" t="s">
        <v>80</v>
      </c>
      <c r="BK1397" s="140">
        <f>ROUND(I1397*H1397,2)</f>
        <v>0</v>
      </c>
      <c r="BL1397" s="17" t="s">
        <v>165</v>
      </c>
      <c r="BM1397" s="139" t="s">
        <v>1669</v>
      </c>
    </row>
    <row r="1398" spans="2:65" s="12" customFormat="1">
      <c r="B1398" s="141"/>
      <c r="D1398" s="142" t="s">
        <v>167</v>
      </c>
      <c r="E1398" s="143" t="s">
        <v>1</v>
      </c>
      <c r="F1398" s="144" t="s">
        <v>562</v>
      </c>
      <c r="H1398" s="143" t="s">
        <v>1</v>
      </c>
      <c r="L1398" s="141"/>
      <c r="M1398" s="145"/>
      <c r="T1398" s="146"/>
      <c r="AT1398" s="143" t="s">
        <v>167</v>
      </c>
      <c r="AU1398" s="143" t="s">
        <v>82</v>
      </c>
      <c r="AV1398" s="12" t="s">
        <v>80</v>
      </c>
      <c r="AW1398" s="12" t="s">
        <v>28</v>
      </c>
      <c r="AX1398" s="12" t="s">
        <v>72</v>
      </c>
      <c r="AY1398" s="143" t="s">
        <v>158</v>
      </c>
    </row>
    <row r="1399" spans="2:65" s="13" customFormat="1">
      <c r="B1399" s="147"/>
      <c r="D1399" s="142" t="s">
        <v>167</v>
      </c>
      <c r="E1399" s="148" t="s">
        <v>1</v>
      </c>
      <c r="F1399" s="149" t="s">
        <v>549</v>
      </c>
      <c r="H1399" s="150">
        <v>137.6</v>
      </c>
      <c r="L1399" s="147"/>
      <c r="M1399" s="151"/>
      <c r="T1399" s="152"/>
      <c r="AT1399" s="148" t="s">
        <v>167</v>
      </c>
      <c r="AU1399" s="148" t="s">
        <v>82</v>
      </c>
      <c r="AV1399" s="13" t="s">
        <v>82</v>
      </c>
      <c r="AW1399" s="13" t="s">
        <v>28</v>
      </c>
      <c r="AX1399" s="13" t="s">
        <v>72</v>
      </c>
      <c r="AY1399" s="148" t="s">
        <v>158</v>
      </c>
    </row>
    <row r="1400" spans="2:65" s="12" customFormat="1">
      <c r="B1400" s="141"/>
      <c r="D1400" s="142" t="s">
        <v>167</v>
      </c>
      <c r="E1400" s="143" t="s">
        <v>1</v>
      </c>
      <c r="F1400" s="144" t="s">
        <v>550</v>
      </c>
      <c r="H1400" s="143" t="s">
        <v>1</v>
      </c>
      <c r="L1400" s="141"/>
      <c r="M1400" s="145"/>
      <c r="T1400" s="146"/>
      <c r="AT1400" s="143" t="s">
        <v>167</v>
      </c>
      <c r="AU1400" s="143" t="s">
        <v>82</v>
      </c>
      <c r="AV1400" s="12" t="s">
        <v>80</v>
      </c>
      <c r="AW1400" s="12" t="s">
        <v>28</v>
      </c>
      <c r="AX1400" s="12" t="s">
        <v>72</v>
      </c>
      <c r="AY1400" s="143" t="s">
        <v>158</v>
      </c>
    </row>
    <row r="1401" spans="2:65" s="13" customFormat="1">
      <c r="B1401" s="147"/>
      <c r="D1401" s="142" t="s">
        <v>167</v>
      </c>
      <c r="E1401" s="148" t="s">
        <v>1</v>
      </c>
      <c r="F1401" s="149" t="s">
        <v>551</v>
      </c>
      <c r="H1401" s="150">
        <v>34.432000000000002</v>
      </c>
      <c r="L1401" s="147"/>
      <c r="M1401" s="151"/>
      <c r="T1401" s="152"/>
      <c r="AT1401" s="148" t="s">
        <v>167</v>
      </c>
      <c r="AU1401" s="148" t="s">
        <v>82</v>
      </c>
      <c r="AV1401" s="13" t="s">
        <v>82</v>
      </c>
      <c r="AW1401" s="13" t="s">
        <v>28</v>
      </c>
      <c r="AX1401" s="13" t="s">
        <v>72</v>
      </c>
      <c r="AY1401" s="148" t="s">
        <v>158</v>
      </c>
    </row>
    <row r="1402" spans="2:65" s="13" customFormat="1">
      <c r="B1402" s="147"/>
      <c r="D1402" s="142" t="s">
        <v>167</v>
      </c>
      <c r="E1402" s="148" t="s">
        <v>1</v>
      </c>
      <c r="F1402" s="149" t="s">
        <v>563</v>
      </c>
      <c r="H1402" s="150">
        <v>116.2</v>
      </c>
      <c r="L1402" s="147"/>
      <c r="M1402" s="151"/>
      <c r="T1402" s="152"/>
      <c r="AT1402" s="148" t="s">
        <v>167</v>
      </c>
      <c r="AU1402" s="148" t="s">
        <v>82</v>
      </c>
      <c r="AV1402" s="13" t="s">
        <v>82</v>
      </c>
      <c r="AW1402" s="13" t="s">
        <v>28</v>
      </c>
      <c r="AX1402" s="13" t="s">
        <v>72</v>
      </c>
      <c r="AY1402" s="148" t="s">
        <v>158</v>
      </c>
    </row>
    <row r="1403" spans="2:65" s="12" customFormat="1">
      <c r="B1403" s="141"/>
      <c r="D1403" s="142" t="s">
        <v>167</v>
      </c>
      <c r="E1403" s="143" t="s">
        <v>1</v>
      </c>
      <c r="F1403" s="144" t="s">
        <v>550</v>
      </c>
      <c r="H1403" s="143" t="s">
        <v>1</v>
      </c>
      <c r="L1403" s="141"/>
      <c r="M1403" s="145"/>
      <c r="T1403" s="146"/>
      <c r="AT1403" s="143" t="s">
        <v>167</v>
      </c>
      <c r="AU1403" s="143" t="s">
        <v>82</v>
      </c>
      <c r="AV1403" s="12" t="s">
        <v>80</v>
      </c>
      <c r="AW1403" s="12" t="s">
        <v>28</v>
      </c>
      <c r="AX1403" s="12" t="s">
        <v>72</v>
      </c>
      <c r="AY1403" s="143" t="s">
        <v>158</v>
      </c>
    </row>
    <row r="1404" spans="2:65" s="13" customFormat="1">
      <c r="B1404" s="147"/>
      <c r="D1404" s="142" t="s">
        <v>167</v>
      </c>
      <c r="E1404" s="148" t="s">
        <v>1</v>
      </c>
      <c r="F1404" s="149" t="s">
        <v>564</v>
      </c>
      <c r="H1404" s="150">
        <v>39.506999999999998</v>
      </c>
      <c r="L1404" s="147"/>
      <c r="M1404" s="151"/>
      <c r="T1404" s="152"/>
      <c r="AT1404" s="148" t="s">
        <v>167</v>
      </c>
      <c r="AU1404" s="148" t="s">
        <v>82</v>
      </c>
      <c r="AV1404" s="13" t="s">
        <v>82</v>
      </c>
      <c r="AW1404" s="13" t="s">
        <v>28</v>
      </c>
      <c r="AX1404" s="13" t="s">
        <v>72</v>
      </c>
      <c r="AY1404" s="148" t="s">
        <v>158</v>
      </c>
    </row>
    <row r="1405" spans="2:65" s="13" customFormat="1">
      <c r="B1405" s="147"/>
      <c r="D1405" s="142" t="s">
        <v>167</v>
      </c>
      <c r="E1405" s="148" t="s">
        <v>1</v>
      </c>
      <c r="F1405" s="149" t="s">
        <v>565</v>
      </c>
      <c r="H1405" s="150">
        <v>37.200000000000003</v>
      </c>
      <c r="L1405" s="147"/>
      <c r="M1405" s="151"/>
      <c r="T1405" s="152"/>
      <c r="AT1405" s="148" t="s">
        <v>167</v>
      </c>
      <c r="AU1405" s="148" t="s">
        <v>82</v>
      </c>
      <c r="AV1405" s="13" t="s">
        <v>82</v>
      </c>
      <c r="AW1405" s="13" t="s">
        <v>28</v>
      </c>
      <c r="AX1405" s="13" t="s">
        <v>72</v>
      </c>
      <c r="AY1405" s="148" t="s">
        <v>158</v>
      </c>
    </row>
    <row r="1406" spans="2:65" s="15" customFormat="1">
      <c r="B1406" s="168"/>
      <c r="D1406" s="142" t="s">
        <v>167</v>
      </c>
      <c r="E1406" s="169" t="s">
        <v>1</v>
      </c>
      <c r="F1406" s="170" t="s">
        <v>331</v>
      </c>
      <c r="H1406" s="171">
        <v>364.93900000000002</v>
      </c>
      <c r="L1406" s="168"/>
      <c r="M1406" s="172"/>
      <c r="T1406" s="173"/>
      <c r="AT1406" s="169" t="s">
        <v>167</v>
      </c>
      <c r="AU1406" s="169" t="s">
        <v>82</v>
      </c>
      <c r="AV1406" s="15" t="s">
        <v>178</v>
      </c>
      <c r="AW1406" s="15" t="s">
        <v>28</v>
      </c>
      <c r="AX1406" s="15" t="s">
        <v>72</v>
      </c>
      <c r="AY1406" s="169" t="s">
        <v>158</v>
      </c>
    </row>
    <row r="1407" spans="2:65" s="12" customFormat="1">
      <c r="B1407" s="141"/>
      <c r="D1407" s="142" t="s">
        <v>167</v>
      </c>
      <c r="E1407" s="143" t="s">
        <v>1</v>
      </c>
      <c r="F1407" s="144" t="s">
        <v>570</v>
      </c>
      <c r="H1407" s="143" t="s">
        <v>1</v>
      </c>
      <c r="L1407" s="141"/>
      <c r="M1407" s="145"/>
      <c r="T1407" s="146"/>
      <c r="AT1407" s="143" t="s">
        <v>167</v>
      </c>
      <c r="AU1407" s="143" t="s">
        <v>82</v>
      </c>
      <c r="AV1407" s="12" t="s">
        <v>80</v>
      </c>
      <c r="AW1407" s="12" t="s">
        <v>28</v>
      </c>
      <c r="AX1407" s="12" t="s">
        <v>72</v>
      </c>
      <c r="AY1407" s="143" t="s">
        <v>158</v>
      </c>
    </row>
    <row r="1408" spans="2:65" s="13" customFormat="1">
      <c r="B1408" s="147"/>
      <c r="D1408" s="142" t="s">
        <v>167</v>
      </c>
      <c r="E1408" s="148" t="s">
        <v>1</v>
      </c>
      <c r="F1408" s="149" t="s">
        <v>553</v>
      </c>
      <c r="H1408" s="150">
        <v>17.3</v>
      </c>
      <c r="L1408" s="147"/>
      <c r="M1408" s="151"/>
      <c r="T1408" s="152"/>
      <c r="AT1408" s="148" t="s">
        <v>167</v>
      </c>
      <c r="AU1408" s="148" t="s">
        <v>82</v>
      </c>
      <c r="AV1408" s="13" t="s">
        <v>82</v>
      </c>
      <c r="AW1408" s="13" t="s">
        <v>28</v>
      </c>
      <c r="AX1408" s="13" t="s">
        <v>72</v>
      </c>
      <c r="AY1408" s="148" t="s">
        <v>158</v>
      </c>
    </row>
    <row r="1409" spans="2:65" s="14" customFormat="1">
      <c r="B1409" s="153"/>
      <c r="D1409" s="142" t="s">
        <v>167</v>
      </c>
      <c r="E1409" s="154" t="s">
        <v>1</v>
      </c>
      <c r="F1409" s="155" t="s">
        <v>200</v>
      </c>
      <c r="H1409" s="156">
        <v>382.23899999999998</v>
      </c>
      <c r="L1409" s="153"/>
      <c r="M1409" s="157"/>
      <c r="T1409" s="158"/>
      <c r="AT1409" s="154" t="s">
        <v>167</v>
      </c>
      <c r="AU1409" s="154" t="s">
        <v>82</v>
      </c>
      <c r="AV1409" s="14" t="s">
        <v>165</v>
      </c>
      <c r="AW1409" s="14" t="s">
        <v>28</v>
      </c>
      <c r="AX1409" s="14" t="s">
        <v>80</v>
      </c>
      <c r="AY1409" s="154" t="s">
        <v>158</v>
      </c>
    </row>
    <row r="1410" spans="2:65" s="1" customFormat="1" ht="37.9" customHeight="1">
      <c r="B1410" s="128"/>
      <c r="C1410" s="129" t="s">
        <v>1670</v>
      </c>
      <c r="D1410" s="129" t="s">
        <v>160</v>
      </c>
      <c r="E1410" s="130" t="s">
        <v>1671</v>
      </c>
      <c r="F1410" s="131" t="s">
        <v>1672</v>
      </c>
      <c r="G1410" s="132" t="s">
        <v>212</v>
      </c>
      <c r="H1410" s="133">
        <v>1130.8979999999999</v>
      </c>
      <c r="I1410" s="184"/>
      <c r="J1410" s="134">
        <f>ROUND(I1410*H1410,2)</f>
        <v>0</v>
      </c>
      <c r="K1410" s="131" t="s">
        <v>164</v>
      </c>
      <c r="L1410" s="29"/>
      <c r="M1410" s="135" t="s">
        <v>1</v>
      </c>
      <c r="N1410" s="136" t="s">
        <v>37</v>
      </c>
      <c r="O1410" s="137">
        <v>0.08</v>
      </c>
      <c r="P1410" s="137">
        <f>O1410*H1410</f>
        <v>90.47184</v>
      </c>
      <c r="Q1410" s="137">
        <v>0</v>
      </c>
      <c r="R1410" s="137">
        <f>Q1410*H1410</f>
        <v>0</v>
      </c>
      <c r="S1410" s="137">
        <v>0.01</v>
      </c>
      <c r="T1410" s="138">
        <f>S1410*H1410</f>
        <v>11.30898</v>
      </c>
      <c r="AR1410" s="139" t="s">
        <v>165</v>
      </c>
      <c r="AT1410" s="139" t="s">
        <v>160</v>
      </c>
      <c r="AU1410" s="139" t="s">
        <v>82</v>
      </c>
      <c r="AY1410" s="17" t="s">
        <v>158</v>
      </c>
      <c r="BE1410" s="140">
        <f>IF(N1410="základní",J1410,0)</f>
        <v>0</v>
      </c>
      <c r="BF1410" s="140">
        <f>IF(N1410="snížená",J1410,0)</f>
        <v>0</v>
      </c>
      <c r="BG1410" s="140">
        <f>IF(N1410="zákl. přenesená",J1410,0)</f>
        <v>0</v>
      </c>
      <c r="BH1410" s="140">
        <f>IF(N1410="sníž. přenesená",J1410,0)</f>
        <v>0</v>
      </c>
      <c r="BI1410" s="140">
        <f>IF(N1410="nulová",J1410,0)</f>
        <v>0</v>
      </c>
      <c r="BJ1410" s="17" t="s">
        <v>80</v>
      </c>
      <c r="BK1410" s="140">
        <f>ROUND(I1410*H1410,2)</f>
        <v>0</v>
      </c>
      <c r="BL1410" s="17" t="s">
        <v>165</v>
      </c>
      <c r="BM1410" s="139" t="s">
        <v>1673</v>
      </c>
    </row>
    <row r="1411" spans="2:65" s="12" customFormat="1">
      <c r="B1411" s="141"/>
      <c r="D1411" s="142" t="s">
        <v>167</v>
      </c>
      <c r="E1411" s="143" t="s">
        <v>1</v>
      </c>
      <c r="F1411" s="144" t="s">
        <v>1674</v>
      </c>
      <c r="H1411" s="143" t="s">
        <v>1</v>
      </c>
      <c r="L1411" s="141"/>
      <c r="M1411" s="145"/>
      <c r="T1411" s="146"/>
      <c r="AT1411" s="143" t="s">
        <v>167</v>
      </c>
      <c r="AU1411" s="143" t="s">
        <v>82</v>
      </c>
      <c r="AV1411" s="12" t="s">
        <v>80</v>
      </c>
      <c r="AW1411" s="12" t="s">
        <v>28</v>
      </c>
      <c r="AX1411" s="12" t="s">
        <v>72</v>
      </c>
      <c r="AY1411" s="143" t="s">
        <v>158</v>
      </c>
    </row>
    <row r="1412" spans="2:65" s="13" customFormat="1" ht="22.5">
      <c r="B1412" s="147"/>
      <c r="D1412" s="142" t="s">
        <v>167</v>
      </c>
      <c r="E1412" s="148" t="s">
        <v>1</v>
      </c>
      <c r="F1412" s="149" t="s">
        <v>576</v>
      </c>
      <c r="H1412" s="150">
        <v>44.975999999999999</v>
      </c>
      <c r="L1412" s="147"/>
      <c r="M1412" s="151"/>
      <c r="T1412" s="152"/>
      <c r="AT1412" s="148" t="s">
        <v>167</v>
      </c>
      <c r="AU1412" s="148" t="s">
        <v>82</v>
      </c>
      <c r="AV1412" s="13" t="s">
        <v>82</v>
      </c>
      <c r="AW1412" s="13" t="s">
        <v>28</v>
      </c>
      <c r="AX1412" s="13" t="s">
        <v>72</v>
      </c>
      <c r="AY1412" s="148" t="s">
        <v>158</v>
      </c>
    </row>
    <row r="1413" spans="2:65" s="13" customFormat="1">
      <c r="B1413" s="147"/>
      <c r="D1413" s="142" t="s">
        <v>167</v>
      </c>
      <c r="E1413" s="148" t="s">
        <v>1</v>
      </c>
      <c r="F1413" s="149" t="s">
        <v>577</v>
      </c>
      <c r="H1413" s="150">
        <v>44.709000000000003</v>
      </c>
      <c r="L1413" s="147"/>
      <c r="M1413" s="151"/>
      <c r="T1413" s="152"/>
      <c r="AT1413" s="148" t="s">
        <v>167</v>
      </c>
      <c r="AU1413" s="148" t="s">
        <v>82</v>
      </c>
      <c r="AV1413" s="13" t="s">
        <v>82</v>
      </c>
      <c r="AW1413" s="13" t="s">
        <v>28</v>
      </c>
      <c r="AX1413" s="13" t="s">
        <v>72</v>
      </c>
      <c r="AY1413" s="148" t="s">
        <v>158</v>
      </c>
    </row>
    <row r="1414" spans="2:65" s="13" customFormat="1" ht="22.5">
      <c r="B1414" s="147"/>
      <c r="D1414" s="142" t="s">
        <v>167</v>
      </c>
      <c r="E1414" s="148" t="s">
        <v>1</v>
      </c>
      <c r="F1414" s="149" t="s">
        <v>578</v>
      </c>
      <c r="H1414" s="150">
        <v>51.654000000000003</v>
      </c>
      <c r="L1414" s="147"/>
      <c r="M1414" s="151"/>
      <c r="T1414" s="152"/>
      <c r="AT1414" s="148" t="s">
        <v>167</v>
      </c>
      <c r="AU1414" s="148" t="s">
        <v>82</v>
      </c>
      <c r="AV1414" s="13" t="s">
        <v>82</v>
      </c>
      <c r="AW1414" s="13" t="s">
        <v>28</v>
      </c>
      <c r="AX1414" s="13" t="s">
        <v>72</v>
      </c>
      <c r="AY1414" s="148" t="s">
        <v>158</v>
      </c>
    </row>
    <row r="1415" spans="2:65" s="13" customFormat="1" ht="22.5">
      <c r="B1415" s="147"/>
      <c r="D1415" s="142" t="s">
        <v>167</v>
      </c>
      <c r="E1415" s="148" t="s">
        <v>1</v>
      </c>
      <c r="F1415" s="149" t="s">
        <v>579</v>
      </c>
      <c r="H1415" s="150">
        <v>40.08</v>
      </c>
      <c r="L1415" s="147"/>
      <c r="M1415" s="151"/>
      <c r="T1415" s="152"/>
      <c r="AT1415" s="148" t="s">
        <v>167</v>
      </c>
      <c r="AU1415" s="148" t="s">
        <v>82</v>
      </c>
      <c r="AV1415" s="13" t="s">
        <v>82</v>
      </c>
      <c r="AW1415" s="13" t="s">
        <v>28</v>
      </c>
      <c r="AX1415" s="13" t="s">
        <v>72</v>
      </c>
      <c r="AY1415" s="148" t="s">
        <v>158</v>
      </c>
    </row>
    <row r="1416" spans="2:65" s="13" customFormat="1" ht="22.5">
      <c r="B1416" s="147"/>
      <c r="D1416" s="142" t="s">
        <v>167</v>
      </c>
      <c r="E1416" s="148" t="s">
        <v>1</v>
      </c>
      <c r="F1416" s="149" t="s">
        <v>580</v>
      </c>
      <c r="H1416" s="150">
        <v>30.292999999999999</v>
      </c>
      <c r="L1416" s="147"/>
      <c r="M1416" s="151"/>
      <c r="T1416" s="152"/>
      <c r="AT1416" s="148" t="s">
        <v>167</v>
      </c>
      <c r="AU1416" s="148" t="s">
        <v>82</v>
      </c>
      <c r="AV1416" s="13" t="s">
        <v>82</v>
      </c>
      <c r="AW1416" s="13" t="s">
        <v>28</v>
      </c>
      <c r="AX1416" s="13" t="s">
        <v>72</v>
      </c>
      <c r="AY1416" s="148" t="s">
        <v>158</v>
      </c>
    </row>
    <row r="1417" spans="2:65" s="13" customFormat="1" ht="22.5">
      <c r="B1417" s="147"/>
      <c r="D1417" s="142" t="s">
        <v>167</v>
      </c>
      <c r="E1417" s="148" t="s">
        <v>1</v>
      </c>
      <c r="F1417" s="149" t="s">
        <v>581</v>
      </c>
      <c r="H1417" s="150">
        <v>28.533999999999999</v>
      </c>
      <c r="L1417" s="147"/>
      <c r="M1417" s="151"/>
      <c r="T1417" s="152"/>
      <c r="AT1417" s="148" t="s">
        <v>167</v>
      </c>
      <c r="AU1417" s="148" t="s">
        <v>82</v>
      </c>
      <c r="AV1417" s="13" t="s">
        <v>82</v>
      </c>
      <c r="AW1417" s="13" t="s">
        <v>28</v>
      </c>
      <c r="AX1417" s="13" t="s">
        <v>72</v>
      </c>
      <c r="AY1417" s="148" t="s">
        <v>158</v>
      </c>
    </row>
    <row r="1418" spans="2:65" s="13" customFormat="1" ht="22.5">
      <c r="B1418" s="147"/>
      <c r="D1418" s="142" t="s">
        <v>167</v>
      </c>
      <c r="E1418" s="148" t="s">
        <v>1</v>
      </c>
      <c r="F1418" s="149" t="s">
        <v>582</v>
      </c>
      <c r="H1418" s="150">
        <v>107.78700000000001</v>
      </c>
      <c r="L1418" s="147"/>
      <c r="M1418" s="151"/>
      <c r="T1418" s="152"/>
      <c r="AT1418" s="148" t="s">
        <v>167</v>
      </c>
      <c r="AU1418" s="148" t="s">
        <v>82</v>
      </c>
      <c r="AV1418" s="13" t="s">
        <v>82</v>
      </c>
      <c r="AW1418" s="13" t="s">
        <v>28</v>
      </c>
      <c r="AX1418" s="13" t="s">
        <v>72</v>
      </c>
      <c r="AY1418" s="148" t="s">
        <v>158</v>
      </c>
    </row>
    <row r="1419" spans="2:65" s="13" customFormat="1">
      <c r="B1419" s="147"/>
      <c r="D1419" s="142" t="s">
        <v>167</v>
      </c>
      <c r="E1419" s="148" t="s">
        <v>1</v>
      </c>
      <c r="F1419" s="149" t="s">
        <v>583</v>
      </c>
      <c r="H1419" s="150">
        <v>5.9950000000000001</v>
      </c>
      <c r="L1419" s="147"/>
      <c r="M1419" s="151"/>
      <c r="T1419" s="152"/>
      <c r="AT1419" s="148" t="s">
        <v>167</v>
      </c>
      <c r="AU1419" s="148" t="s">
        <v>82</v>
      </c>
      <c r="AV1419" s="13" t="s">
        <v>82</v>
      </c>
      <c r="AW1419" s="13" t="s">
        <v>28</v>
      </c>
      <c r="AX1419" s="13" t="s">
        <v>72</v>
      </c>
      <c r="AY1419" s="148" t="s">
        <v>158</v>
      </c>
    </row>
    <row r="1420" spans="2:65" s="13" customFormat="1" ht="22.5">
      <c r="B1420" s="147"/>
      <c r="D1420" s="142" t="s">
        <v>167</v>
      </c>
      <c r="E1420" s="148" t="s">
        <v>1</v>
      </c>
      <c r="F1420" s="149" t="s">
        <v>584</v>
      </c>
      <c r="H1420" s="150">
        <v>16.146000000000001</v>
      </c>
      <c r="L1420" s="147"/>
      <c r="M1420" s="151"/>
      <c r="T1420" s="152"/>
      <c r="AT1420" s="148" t="s">
        <v>167</v>
      </c>
      <c r="AU1420" s="148" t="s">
        <v>82</v>
      </c>
      <c r="AV1420" s="13" t="s">
        <v>82</v>
      </c>
      <c r="AW1420" s="13" t="s">
        <v>28</v>
      </c>
      <c r="AX1420" s="13" t="s">
        <v>72</v>
      </c>
      <c r="AY1420" s="148" t="s">
        <v>158</v>
      </c>
    </row>
    <row r="1421" spans="2:65" s="13" customFormat="1">
      <c r="B1421" s="147"/>
      <c r="D1421" s="142" t="s">
        <v>167</v>
      </c>
      <c r="E1421" s="148" t="s">
        <v>1</v>
      </c>
      <c r="F1421" s="149" t="s">
        <v>585</v>
      </c>
      <c r="H1421" s="150">
        <v>3.0720000000000001</v>
      </c>
      <c r="L1421" s="147"/>
      <c r="M1421" s="151"/>
      <c r="T1421" s="152"/>
      <c r="AT1421" s="148" t="s">
        <v>167</v>
      </c>
      <c r="AU1421" s="148" t="s">
        <v>82</v>
      </c>
      <c r="AV1421" s="13" t="s">
        <v>82</v>
      </c>
      <c r="AW1421" s="13" t="s">
        <v>28</v>
      </c>
      <c r="AX1421" s="13" t="s">
        <v>72</v>
      </c>
      <c r="AY1421" s="148" t="s">
        <v>158</v>
      </c>
    </row>
    <row r="1422" spans="2:65" s="13" customFormat="1" ht="22.5">
      <c r="B1422" s="147"/>
      <c r="D1422" s="142" t="s">
        <v>167</v>
      </c>
      <c r="E1422" s="148" t="s">
        <v>1</v>
      </c>
      <c r="F1422" s="149" t="s">
        <v>586</v>
      </c>
      <c r="H1422" s="150">
        <v>74.659000000000006</v>
      </c>
      <c r="L1422" s="147"/>
      <c r="M1422" s="151"/>
      <c r="T1422" s="152"/>
      <c r="AT1422" s="148" t="s">
        <v>167</v>
      </c>
      <c r="AU1422" s="148" t="s">
        <v>82</v>
      </c>
      <c r="AV1422" s="13" t="s">
        <v>82</v>
      </c>
      <c r="AW1422" s="13" t="s">
        <v>28</v>
      </c>
      <c r="AX1422" s="13" t="s">
        <v>72</v>
      </c>
      <c r="AY1422" s="148" t="s">
        <v>158</v>
      </c>
    </row>
    <row r="1423" spans="2:65" s="13" customFormat="1" ht="22.5">
      <c r="B1423" s="147"/>
      <c r="D1423" s="142" t="s">
        <v>167</v>
      </c>
      <c r="E1423" s="148" t="s">
        <v>1</v>
      </c>
      <c r="F1423" s="149" t="s">
        <v>587</v>
      </c>
      <c r="H1423" s="150">
        <v>95.153999999999996</v>
      </c>
      <c r="L1423" s="147"/>
      <c r="M1423" s="151"/>
      <c r="T1423" s="152"/>
      <c r="AT1423" s="148" t="s">
        <v>167</v>
      </c>
      <c r="AU1423" s="148" t="s">
        <v>82</v>
      </c>
      <c r="AV1423" s="13" t="s">
        <v>82</v>
      </c>
      <c r="AW1423" s="13" t="s">
        <v>28</v>
      </c>
      <c r="AX1423" s="13" t="s">
        <v>72</v>
      </c>
      <c r="AY1423" s="148" t="s">
        <v>158</v>
      </c>
    </row>
    <row r="1424" spans="2:65" s="13" customFormat="1" ht="22.5">
      <c r="B1424" s="147"/>
      <c r="D1424" s="142" t="s">
        <v>167</v>
      </c>
      <c r="E1424" s="148" t="s">
        <v>1</v>
      </c>
      <c r="F1424" s="149" t="s">
        <v>588</v>
      </c>
      <c r="H1424" s="150">
        <v>7.2679999999999998</v>
      </c>
      <c r="L1424" s="147"/>
      <c r="M1424" s="151"/>
      <c r="T1424" s="152"/>
      <c r="AT1424" s="148" t="s">
        <v>167</v>
      </c>
      <c r="AU1424" s="148" t="s">
        <v>82</v>
      </c>
      <c r="AV1424" s="13" t="s">
        <v>82</v>
      </c>
      <c r="AW1424" s="13" t="s">
        <v>28</v>
      </c>
      <c r="AX1424" s="13" t="s">
        <v>72</v>
      </c>
      <c r="AY1424" s="148" t="s">
        <v>158</v>
      </c>
    </row>
    <row r="1425" spans="2:51" s="12" customFormat="1">
      <c r="B1425" s="141"/>
      <c r="D1425" s="142" t="s">
        <v>167</v>
      </c>
      <c r="E1425" s="143" t="s">
        <v>1</v>
      </c>
      <c r="F1425" s="144" t="s">
        <v>1675</v>
      </c>
      <c r="H1425" s="143" t="s">
        <v>1</v>
      </c>
      <c r="L1425" s="141"/>
      <c r="M1425" s="145"/>
      <c r="T1425" s="146"/>
      <c r="AT1425" s="143" t="s">
        <v>167</v>
      </c>
      <c r="AU1425" s="143" t="s">
        <v>82</v>
      </c>
      <c r="AV1425" s="12" t="s">
        <v>80</v>
      </c>
      <c r="AW1425" s="12" t="s">
        <v>28</v>
      </c>
      <c r="AX1425" s="12" t="s">
        <v>72</v>
      </c>
      <c r="AY1425" s="143" t="s">
        <v>158</v>
      </c>
    </row>
    <row r="1426" spans="2:51" s="13" customFormat="1">
      <c r="B1426" s="147"/>
      <c r="D1426" s="142" t="s">
        <v>167</v>
      </c>
      <c r="E1426" s="148" t="s">
        <v>1</v>
      </c>
      <c r="F1426" s="149" t="s">
        <v>706</v>
      </c>
      <c r="H1426" s="150">
        <v>62.476999999999997</v>
      </c>
      <c r="L1426" s="147"/>
      <c r="M1426" s="151"/>
      <c r="T1426" s="152"/>
      <c r="AT1426" s="148" t="s">
        <v>167</v>
      </c>
      <c r="AU1426" s="148" t="s">
        <v>82</v>
      </c>
      <c r="AV1426" s="13" t="s">
        <v>82</v>
      </c>
      <c r="AW1426" s="13" t="s">
        <v>28</v>
      </c>
      <c r="AX1426" s="13" t="s">
        <v>72</v>
      </c>
      <c r="AY1426" s="148" t="s">
        <v>158</v>
      </c>
    </row>
    <row r="1427" spans="2:51" s="13" customFormat="1" ht="22.5">
      <c r="B1427" s="147"/>
      <c r="D1427" s="142" t="s">
        <v>167</v>
      </c>
      <c r="E1427" s="148" t="s">
        <v>1</v>
      </c>
      <c r="F1427" s="149" t="s">
        <v>707</v>
      </c>
      <c r="H1427" s="150">
        <v>57.93</v>
      </c>
      <c r="L1427" s="147"/>
      <c r="M1427" s="151"/>
      <c r="T1427" s="152"/>
      <c r="AT1427" s="148" t="s">
        <v>167</v>
      </c>
      <c r="AU1427" s="148" t="s">
        <v>82</v>
      </c>
      <c r="AV1427" s="13" t="s">
        <v>82</v>
      </c>
      <c r="AW1427" s="13" t="s">
        <v>28</v>
      </c>
      <c r="AX1427" s="13" t="s">
        <v>72</v>
      </c>
      <c r="AY1427" s="148" t="s">
        <v>158</v>
      </c>
    </row>
    <row r="1428" spans="2:51" s="13" customFormat="1">
      <c r="B1428" s="147"/>
      <c r="D1428" s="142" t="s">
        <v>167</v>
      </c>
      <c r="E1428" s="148" t="s">
        <v>1</v>
      </c>
      <c r="F1428" s="149" t="s">
        <v>708</v>
      </c>
      <c r="H1428" s="150">
        <v>35.591999999999999</v>
      </c>
      <c r="L1428" s="147"/>
      <c r="M1428" s="151"/>
      <c r="T1428" s="152"/>
      <c r="AT1428" s="148" t="s">
        <v>167</v>
      </c>
      <c r="AU1428" s="148" t="s">
        <v>82</v>
      </c>
      <c r="AV1428" s="13" t="s">
        <v>82</v>
      </c>
      <c r="AW1428" s="13" t="s">
        <v>28</v>
      </c>
      <c r="AX1428" s="13" t="s">
        <v>72</v>
      </c>
      <c r="AY1428" s="148" t="s">
        <v>158</v>
      </c>
    </row>
    <row r="1429" spans="2:51" s="12" customFormat="1">
      <c r="B1429" s="141"/>
      <c r="D1429" s="142" t="s">
        <v>167</v>
      </c>
      <c r="E1429" s="143" t="s">
        <v>1</v>
      </c>
      <c r="F1429" s="144" t="s">
        <v>1676</v>
      </c>
      <c r="H1429" s="143" t="s">
        <v>1</v>
      </c>
      <c r="L1429" s="141"/>
      <c r="M1429" s="145"/>
      <c r="T1429" s="146"/>
      <c r="AT1429" s="143" t="s">
        <v>167</v>
      </c>
      <c r="AU1429" s="143" t="s">
        <v>82</v>
      </c>
      <c r="AV1429" s="12" t="s">
        <v>80</v>
      </c>
      <c r="AW1429" s="12" t="s">
        <v>28</v>
      </c>
      <c r="AX1429" s="12" t="s">
        <v>72</v>
      </c>
      <c r="AY1429" s="143" t="s">
        <v>158</v>
      </c>
    </row>
    <row r="1430" spans="2:51" s="13" customFormat="1" ht="22.5">
      <c r="B1430" s="147"/>
      <c r="D1430" s="142" t="s">
        <v>167</v>
      </c>
      <c r="E1430" s="148" t="s">
        <v>1</v>
      </c>
      <c r="F1430" s="149" t="s">
        <v>710</v>
      </c>
      <c r="H1430" s="150">
        <v>61.668999999999997</v>
      </c>
      <c r="L1430" s="147"/>
      <c r="M1430" s="151"/>
      <c r="T1430" s="152"/>
      <c r="AT1430" s="148" t="s">
        <v>167</v>
      </c>
      <c r="AU1430" s="148" t="s">
        <v>82</v>
      </c>
      <c r="AV1430" s="13" t="s">
        <v>82</v>
      </c>
      <c r="AW1430" s="13" t="s">
        <v>28</v>
      </c>
      <c r="AX1430" s="13" t="s">
        <v>72</v>
      </c>
      <c r="AY1430" s="148" t="s">
        <v>158</v>
      </c>
    </row>
    <row r="1431" spans="2:51" s="13" customFormat="1" ht="22.5">
      <c r="B1431" s="147"/>
      <c r="D1431" s="142" t="s">
        <v>167</v>
      </c>
      <c r="E1431" s="148" t="s">
        <v>1</v>
      </c>
      <c r="F1431" s="149" t="s">
        <v>711</v>
      </c>
      <c r="H1431" s="150">
        <v>35.743000000000002</v>
      </c>
      <c r="L1431" s="147"/>
      <c r="M1431" s="151"/>
      <c r="T1431" s="152"/>
      <c r="AT1431" s="148" t="s">
        <v>167</v>
      </c>
      <c r="AU1431" s="148" t="s">
        <v>82</v>
      </c>
      <c r="AV1431" s="13" t="s">
        <v>82</v>
      </c>
      <c r="AW1431" s="13" t="s">
        <v>28</v>
      </c>
      <c r="AX1431" s="13" t="s">
        <v>72</v>
      </c>
      <c r="AY1431" s="148" t="s">
        <v>158</v>
      </c>
    </row>
    <row r="1432" spans="2:51" s="15" customFormat="1">
      <c r="B1432" s="168"/>
      <c r="D1432" s="142" t="s">
        <v>167</v>
      </c>
      <c r="E1432" s="169" t="s">
        <v>1</v>
      </c>
      <c r="F1432" s="170" t="s">
        <v>331</v>
      </c>
      <c r="H1432" s="171">
        <v>803.73800000000006</v>
      </c>
      <c r="L1432" s="168"/>
      <c r="M1432" s="172"/>
      <c r="T1432" s="173"/>
      <c r="AT1432" s="169" t="s">
        <v>167</v>
      </c>
      <c r="AU1432" s="169" t="s">
        <v>82</v>
      </c>
      <c r="AV1432" s="15" t="s">
        <v>178</v>
      </c>
      <c r="AW1432" s="15" t="s">
        <v>28</v>
      </c>
      <c r="AX1432" s="15" t="s">
        <v>72</v>
      </c>
      <c r="AY1432" s="169" t="s">
        <v>158</v>
      </c>
    </row>
    <row r="1433" spans="2:51" s="12" customFormat="1">
      <c r="B1433" s="141"/>
      <c r="D1433" s="142" t="s">
        <v>167</v>
      </c>
      <c r="E1433" s="143" t="s">
        <v>1</v>
      </c>
      <c r="F1433" s="144" t="s">
        <v>719</v>
      </c>
      <c r="H1433" s="143" t="s">
        <v>1</v>
      </c>
      <c r="L1433" s="141"/>
      <c r="M1433" s="145"/>
      <c r="T1433" s="146"/>
      <c r="AT1433" s="143" t="s">
        <v>167</v>
      </c>
      <c r="AU1433" s="143" t="s">
        <v>82</v>
      </c>
      <c r="AV1433" s="12" t="s">
        <v>80</v>
      </c>
      <c r="AW1433" s="12" t="s">
        <v>28</v>
      </c>
      <c r="AX1433" s="12" t="s">
        <v>72</v>
      </c>
      <c r="AY1433" s="143" t="s">
        <v>158</v>
      </c>
    </row>
    <row r="1434" spans="2:51" s="13" customFormat="1">
      <c r="B1434" s="147"/>
      <c r="D1434" s="142" t="s">
        <v>167</v>
      </c>
      <c r="E1434" s="148" t="s">
        <v>1</v>
      </c>
      <c r="F1434" s="149" t="s">
        <v>590</v>
      </c>
      <c r="H1434" s="150">
        <v>210.124</v>
      </c>
      <c r="L1434" s="147"/>
      <c r="M1434" s="151"/>
      <c r="T1434" s="152"/>
      <c r="AT1434" s="148" t="s">
        <v>167</v>
      </c>
      <c r="AU1434" s="148" t="s">
        <v>82</v>
      </c>
      <c r="AV1434" s="13" t="s">
        <v>82</v>
      </c>
      <c r="AW1434" s="13" t="s">
        <v>28</v>
      </c>
      <c r="AX1434" s="13" t="s">
        <v>72</v>
      </c>
      <c r="AY1434" s="148" t="s">
        <v>158</v>
      </c>
    </row>
    <row r="1435" spans="2:51" s="13" customFormat="1">
      <c r="B1435" s="147"/>
      <c r="D1435" s="142" t="s">
        <v>167</v>
      </c>
      <c r="E1435" s="148" t="s">
        <v>1</v>
      </c>
      <c r="F1435" s="149" t="s">
        <v>591</v>
      </c>
      <c r="H1435" s="150">
        <v>-24.271000000000001</v>
      </c>
      <c r="L1435" s="147"/>
      <c r="M1435" s="151"/>
      <c r="T1435" s="152"/>
      <c r="AT1435" s="148" t="s">
        <v>167</v>
      </c>
      <c r="AU1435" s="148" t="s">
        <v>82</v>
      </c>
      <c r="AV1435" s="13" t="s">
        <v>82</v>
      </c>
      <c r="AW1435" s="13" t="s">
        <v>28</v>
      </c>
      <c r="AX1435" s="13" t="s">
        <v>72</v>
      </c>
      <c r="AY1435" s="148" t="s">
        <v>158</v>
      </c>
    </row>
    <row r="1436" spans="2:51" s="13" customFormat="1">
      <c r="B1436" s="147"/>
      <c r="D1436" s="142" t="s">
        <v>167</v>
      </c>
      <c r="E1436" s="148" t="s">
        <v>1</v>
      </c>
      <c r="F1436" s="149" t="s">
        <v>592</v>
      </c>
      <c r="H1436" s="150">
        <v>6.5039999999999996</v>
      </c>
      <c r="L1436" s="147"/>
      <c r="M1436" s="151"/>
      <c r="T1436" s="152"/>
      <c r="AT1436" s="148" t="s">
        <v>167</v>
      </c>
      <c r="AU1436" s="148" t="s">
        <v>82</v>
      </c>
      <c r="AV1436" s="13" t="s">
        <v>82</v>
      </c>
      <c r="AW1436" s="13" t="s">
        <v>28</v>
      </c>
      <c r="AX1436" s="13" t="s">
        <v>72</v>
      </c>
      <c r="AY1436" s="148" t="s">
        <v>158</v>
      </c>
    </row>
    <row r="1437" spans="2:51" s="13" customFormat="1">
      <c r="B1437" s="147"/>
      <c r="D1437" s="142" t="s">
        <v>167</v>
      </c>
      <c r="E1437" s="148" t="s">
        <v>1</v>
      </c>
      <c r="F1437" s="149" t="s">
        <v>593</v>
      </c>
      <c r="H1437" s="150">
        <v>104.72199999999999</v>
      </c>
      <c r="L1437" s="147"/>
      <c r="M1437" s="151"/>
      <c r="T1437" s="152"/>
      <c r="AT1437" s="148" t="s">
        <v>167</v>
      </c>
      <c r="AU1437" s="148" t="s">
        <v>82</v>
      </c>
      <c r="AV1437" s="13" t="s">
        <v>82</v>
      </c>
      <c r="AW1437" s="13" t="s">
        <v>28</v>
      </c>
      <c r="AX1437" s="13" t="s">
        <v>72</v>
      </c>
      <c r="AY1437" s="148" t="s">
        <v>158</v>
      </c>
    </row>
    <row r="1438" spans="2:51" s="13" customFormat="1" ht="22.5">
      <c r="B1438" s="147"/>
      <c r="D1438" s="142" t="s">
        <v>167</v>
      </c>
      <c r="E1438" s="148" t="s">
        <v>1</v>
      </c>
      <c r="F1438" s="149" t="s">
        <v>594</v>
      </c>
      <c r="H1438" s="150">
        <v>-15.484</v>
      </c>
      <c r="L1438" s="147"/>
      <c r="M1438" s="151"/>
      <c r="T1438" s="152"/>
      <c r="AT1438" s="148" t="s">
        <v>167</v>
      </c>
      <c r="AU1438" s="148" t="s">
        <v>82</v>
      </c>
      <c r="AV1438" s="13" t="s">
        <v>82</v>
      </c>
      <c r="AW1438" s="13" t="s">
        <v>28</v>
      </c>
      <c r="AX1438" s="13" t="s">
        <v>72</v>
      </c>
      <c r="AY1438" s="148" t="s">
        <v>158</v>
      </c>
    </row>
    <row r="1439" spans="2:51" s="13" customFormat="1">
      <c r="B1439" s="147"/>
      <c r="D1439" s="142" t="s">
        <v>167</v>
      </c>
      <c r="E1439" s="148" t="s">
        <v>1</v>
      </c>
      <c r="F1439" s="149" t="s">
        <v>595</v>
      </c>
      <c r="H1439" s="150">
        <v>81.762</v>
      </c>
      <c r="L1439" s="147"/>
      <c r="M1439" s="151"/>
      <c r="T1439" s="152"/>
      <c r="AT1439" s="148" t="s">
        <v>167</v>
      </c>
      <c r="AU1439" s="148" t="s">
        <v>82</v>
      </c>
      <c r="AV1439" s="13" t="s">
        <v>82</v>
      </c>
      <c r="AW1439" s="13" t="s">
        <v>28</v>
      </c>
      <c r="AX1439" s="13" t="s">
        <v>72</v>
      </c>
      <c r="AY1439" s="148" t="s">
        <v>158</v>
      </c>
    </row>
    <row r="1440" spans="2:51" s="13" customFormat="1" ht="22.5">
      <c r="B1440" s="147"/>
      <c r="D1440" s="142" t="s">
        <v>167</v>
      </c>
      <c r="E1440" s="148" t="s">
        <v>1</v>
      </c>
      <c r="F1440" s="149" t="s">
        <v>596</v>
      </c>
      <c r="H1440" s="150">
        <v>-13.010999999999999</v>
      </c>
      <c r="L1440" s="147"/>
      <c r="M1440" s="151"/>
      <c r="T1440" s="152"/>
      <c r="AT1440" s="148" t="s">
        <v>167</v>
      </c>
      <c r="AU1440" s="148" t="s">
        <v>82</v>
      </c>
      <c r="AV1440" s="13" t="s">
        <v>82</v>
      </c>
      <c r="AW1440" s="13" t="s">
        <v>28</v>
      </c>
      <c r="AX1440" s="13" t="s">
        <v>72</v>
      </c>
      <c r="AY1440" s="148" t="s">
        <v>158</v>
      </c>
    </row>
    <row r="1441" spans="2:65" s="13" customFormat="1">
      <c r="B1441" s="147"/>
      <c r="D1441" s="142" t="s">
        <v>167</v>
      </c>
      <c r="E1441" s="148" t="s">
        <v>1</v>
      </c>
      <c r="F1441" s="149" t="s">
        <v>597</v>
      </c>
      <c r="H1441" s="150">
        <v>4.8520000000000003</v>
      </c>
      <c r="L1441" s="147"/>
      <c r="M1441" s="151"/>
      <c r="T1441" s="152"/>
      <c r="AT1441" s="148" t="s">
        <v>167</v>
      </c>
      <c r="AU1441" s="148" t="s">
        <v>82</v>
      </c>
      <c r="AV1441" s="13" t="s">
        <v>82</v>
      </c>
      <c r="AW1441" s="13" t="s">
        <v>28</v>
      </c>
      <c r="AX1441" s="13" t="s">
        <v>72</v>
      </c>
      <c r="AY1441" s="148" t="s">
        <v>158</v>
      </c>
    </row>
    <row r="1442" spans="2:65" s="12" customFormat="1">
      <c r="B1442" s="141"/>
      <c r="D1442" s="142" t="s">
        <v>167</v>
      </c>
      <c r="E1442" s="143" t="s">
        <v>1</v>
      </c>
      <c r="F1442" s="144" t="s">
        <v>598</v>
      </c>
      <c r="H1442" s="143" t="s">
        <v>1</v>
      </c>
      <c r="L1442" s="141"/>
      <c r="M1442" s="145"/>
      <c r="T1442" s="146"/>
      <c r="AT1442" s="143" t="s">
        <v>167</v>
      </c>
      <c r="AU1442" s="143" t="s">
        <v>82</v>
      </c>
      <c r="AV1442" s="12" t="s">
        <v>80</v>
      </c>
      <c r="AW1442" s="12" t="s">
        <v>28</v>
      </c>
      <c r="AX1442" s="12" t="s">
        <v>72</v>
      </c>
      <c r="AY1442" s="143" t="s">
        <v>158</v>
      </c>
    </row>
    <row r="1443" spans="2:65" s="13" customFormat="1">
      <c r="B1443" s="147"/>
      <c r="D1443" s="142" t="s">
        <v>167</v>
      </c>
      <c r="E1443" s="148" t="s">
        <v>1</v>
      </c>
      <c r="F1443" s="149" t="s">
        <v>599</v>
      </c>
      <c r="H1443" s="150">
        <v>-28.038</v>
      </c>
      <c r="L1443" s="147"/>
      <c r="M1443" s="151"/>
      <c r="T1443" s="152"/>
      <c r="AT1443" s="148" t="s">
        <v>167</v>
      </c>
      <c r="AU1443" s="148" t="s">
        <v>82</v>
      </c>
      <c r="AV1443" s="13" t="s">
        <v>82</v>
      </c>
      <c r="AW1443" s="13" t="s">
        <v>28</v>
      </c>
      <c r="AX1443" s="13" t="s">
        <v>72</v>
      </c>
      <c r="AY1443" s="148" t="s">
        <v>158</v>
      </c>
    </row>
    <row r="1444" spans="2:65" s="15" customFormat="1">
      <c r="B1444" s="168"/>
      <c r="D1444" s="142" t="s">
        <v>167</v>
      </c>
      <c r="E1444" s="169" t="s">
        <v>1</v>
      </c>
      <c r="F1444" s="170" t="s">
        <v>331</v>
      </c>
      <c r="H1444" s="171">
        <v>327.16000000000003</v>
      </c>
      <c r="L1444" s="168"/>
      <c r="M1444" s="172"/>
      <c r="T1444" s="173"/>
      <c r="AT1444" s="169" t="s">
        <v>167</v>
      </c>
      <c r="AU1444" s="169" t="s">
        <v>82</v>
      </c>
      <c r="AV1444" s="15" t="s">
        <v>178</v>
      </c>
      <c r="AW1444" s="15" t="s">
        <v>28</v>
      </c>
      <c r="AX1444" s="15" t="s">
        <v>72</v>
      </c>
      <c r="AY1444" s="169" t="s">
        <v>158</v>
      </c>
    </row>
    <row r="1445" spans="2:65" s="14" customFormat="1">
      <c r="B1445" s="153"/>
      <c r="D1445" s="142" t="s">
        <v>167</v>
      </c>
      <c r="E1445" s="154" t="s">
        <v>1</v>
      </c>
      <c r="F1445" s="155" t="s">
        <v>200</v>
      </c>
      <c r="H1445" s="156">
        <v>1130.8979999999999</v>
      </c>
      <c r="L1445" s="153"/>
      <c r="M1445" s="157"/>
      <c r="T1445" s="158"/>
      <c r="AT1445" s="154" t="s">
        <v>167</v>
      </c>
      <c r="AU1445" s="154" t="s">
        <v>82</v>
      </c>
      <c r="AV1445" s="14" t="s">
        <v>165</v>
      </c>
      <c r="AW1445" s="14" t="s">
        <v>28</v>
      </c>
      <c r="AX1445" s="14" t="s">
        <v>80</v>
      </c>
      <c r="AY1445" s="154" t="s">
        <v>158</v>
      </c>
    </row>
    <row r="1446" spans="2:65" s="1" customFormat="1" ht="24.2" customHeight="1">
      <c r="B1446" s="128"/>
      <c r="C1446" s="129" t="s">
        <v>1677</v>
      </c>
      <c r="D1446" s="129" t="s">
        <v>160</v>
      </c>
      <c r="E1446" s="130" t="s">
        <v>1678</v>
      </c>
      <c r="F1446" s="131" t="s">
        <v>1679</v>
      </c>
      <c r="G1446" s="132" t="s">
        <v>212</v>
      </c>
      <c r="H1446" s="133">
        <v>106.947</v>
      </c>
      <c r="I1446" s="184"/>
      <c r="J1446" s="134">
        <f>ROUND(I1446*H1446,2)</f>
        <v>0</v>
      </c>
      <c r="K1446" s="131" t="s">
        <v>164</v>
      </c>
      <c r="L1446" s="29"/>
      <c r="M1446" s="135" t="s">
        <v>1</v>
      </c>
      <c r="N1446" s="136" t="s">
        <v>37</v>
      </c>
      <c r="O1446" s="137">
        <v>0.3</v>
      </c>
      <c r="P1446" s="137">
        <f>O1446*H1446</f>
        <v>32.084099999999999</v>
      </c>
      <c r="Q1446" s="137">
        <v>0</v>
      </c>
      <c r="R1446" s="137">
        <f>Q1446*H1446</f>
        <v>0</v>
      </c>
      <c r="S1446" s="137">
        <v>6.8000000000000005E-2</v>
      </c>
      <c r="T1446" s="138">
        <f>S1446*H1446</f>
        <v>7.2723960000000005</v>
      </c>
      <c r="AR1446" s="139" t="s">
        <v>165</v>
      </c>
      <c r="AT1446" s="139" t="s">
        <v>160</v>
      </c>
      <c r="AU1446" s="139" t="s">
        <v>82</v>
      </c>
      <c r="AY1446" s="17" t="s">
        <v>158</v>
      </c>
      <c r="BE1446" s="140">
        <f>IF(N1446="základní",J1446,0)</f>
        <v>0</v>
      </c>
      <c r="BF1446" s="140">
        <f>IF(N1446="snížená",J1446,0)</f>
        <v>0</v>
      </c>
      <c r="BG1446" s="140">
        <f>IF(N1446="zákl. přenesená",J1446,0)</f>
        <v>0</v>
      </c>
      <c r="BH1446" s="140">
        <f>IF(N1446="sníž. přenesená",J1446,0)</f>
        <v>0</v>
      </c>
      <c r="BI1446" s="140">
        <f>IF(N1446="nulová",J1446,0)</f>
        <v>0</v>
      </c>
      <c r="BJ1446" s="17" t="s">
        <v>80</v>
      </c>
      <c r="BK1446" s="140">
        <f>ROUND(I1446*H1446,2)</f>
        <v>0</v>
      </c>
      <c r="BL1446" s="17" t="s">
        <v>165</v>
      </c>
      <c r="BM1446" s="139" t="s">
        <v>1680</v>
      </c>
    </row>
    <row r="1447" spans="2:65" s="12" customFormat="1">
      <c r="B1447" s="141"/>
      <c r="D1447" s="142" t="s">
        <v>167</v>
      </c>
      <c r="E1447" s="143" t="s">
        <v>1</v>
      </c>
      <c r="F1447" s="144" t="s">
        <v>1681</v>
      </c>
      <c r="H1447" s="143" t="s">
        <v>1</v>
      </c>
      <c r="L1447" s="141"/>
      <c r="M1447" s="145"/>
      <c r="T1447" s="146"/>
      <c r="AT1447" s="143" t="s">
        <v>167</v>
      </c>
      <c r="AU1447" s="143" t="s">
        <v>82</v>
      </c>
      <c r="AV1447" s="12" t="s">
        <v>80</v>
      </c>
      <c r="AW1447" s="12" t="s">
        <v>28</v>
      </c>
      <c r="AX1447" s="12" t="s">
        <v>72</v>
      </c>
      <c r="AY1447" s="143" t="s">
        <v>158</v>
      </c>
    </row>
    <row r="1448" spans="2:65" s="13" customFormat="1">
      <c r="B1448" s="147"/>
      <c r="D1448" s="142" t="s">
        <v>167</v>
      </c>
      <c r="E1448" s="148" t="s">
        <v>1</v>
      </c>
      <c r="F1448" s="149" t="s">
        <v>1682</v>
      </c>
      <c r="H1448" s="150">
        <v>22.74</v>
      </c>
      <c r="L1448" s="147"/>
      <c r="M1448" s="151"/>
      <c r="T1448" s="152"/>
      <c r="AT1448" s="148" t="s">
        <v>167</v>
      </c>
      <c r="AU1448" s="148" t="s">
        <v>82</v>
      </c>
      <c r="AV1448" s="13" t="s">
        <v>82</v>
      </c>
      <c r="AW1448" s="13" t="s">
        <v>28</v>
      </c>
      <c r="AX1448" s="13" t="s">
        <v>72</v>
      </c>
      <c r="AY1448" s="148" t="s">
        <v>158</v>
      </c>
    </row>
    <row r="1449" spans="2:65" s="13" customFormat="1">
      <c r="B1449" s="147"/>
      <c r="D1449" s="142" t="s">
        <v>167</v>
      </c>
      <c r="E1449" s="148" t="s">
        <v>1</v>
      </c>
      <c r="F1449" s="149" t="s">
        <v>1683</v>
      </c>
      <c r="H1449" s="150">
        <v>0.80900000000000005</v>
      </c>
      <c r="L1449" s="147"/>
      <c r="M1449" s="151"/>
      <c r="T1449" s="152"/>
      <c r="AT1449" s="148" t="s">
        <v>167</v>
      </c>
      <c r="AU1449" s="148" t="s">
        <v>82</v>
      </c>
      <c r="AV1449" s="13" t="s">
        <v>82</v>
      </c>
      <c r="AW1449" s="13" t="s">
        <v>28</v>
      </c>
      <c r="AX1449" s="13" t="s">
        <v>72</v>
      </c>
      <c r="AY1449" s="148" t="s">
        <v>158</v>
      </c>
    </row>
    <row r="1450" spans="2:65" s="13" customFormat="1">
      <c r="B1450" s="147"/>
      <c r="D1450" s="142" t="s">
        <v>167</v>
      </c>
      <c r="E1450" s="148" t="s">
        <v>1</v>
      </c>
      <c r="F1450" s="149" t="s">
        <v>1684</v>
      </c>
      <c r="H1450" s="150">
        <v>0.8</v>
      </c>
      <c r="L1450" s="147"/>
      <c r="M1450" s="151"/>
      <c r="T1450" s="152"/>
      <c r="AT1450" s="148" t="s">
        <v>167</v>
      </c>
      <c r="AU1450" s="148" t="s">
        <v>82</v>
      </c>
      <c r="AV1450" s="13" t="s">
        <v>82</v>
      </c>
      <c r="AW1450" s="13" t="s">
        <v>28</v>
      </c>
      <c r="AX1450" s="13" t="s">
        <v>72</v>
      </c>
      <c r="AY1450" s="148" t="s">
        <v>158</v>
      </c>
    </row>
    <row r="1451" spans="2:65" s="15" customFormat="1">
      <c r="B1451" s="168"/>
      <c r="D1451" s="142" t="s">
        <v>167</v>
      </c>
      <c r="E1451" s="169" t="s">
        <v>1</v>
      </c>
      <c r="F1451" s="170" t="s">
        <v>331</v>
      </c>
      <c r="H1451" s="171">
        <v>24.349</v>
      </c>
      <c r="L1451" s="168"/>
      <c r="M1451" s="172"/>
      <c r="T1451" s="173"/>
      <c r="AT1451" s="169" t="s">
        <v>167</v>
      </c>
      <c r="AU1451" s="169" t="s">
        <v>82</v>
      </c>
      <c r="AV1451" s="15" t="s">
        <v>178</v>
      </c>
      <c r="AW1451" s="15" t="s">
        <v>28</v>
      </c>
      <c r="AX1451" s="15" t="s">
        <v>72</v>
      </c>
      <c r="AY1451" s="169" t="s">
        <v>158</v>
      </c>
    </row>
    <row r="1452" spans="2:65" s="13" customFormat="1" ht="22.5">
      <c r="B1452" s="147"/>
      <c r="D1452" s="142" t="s">
        <v>167</v>
      </c>
      <c r="E1452" s="148" t="s">
        <v>1</v>
      </c>
      <c r="F1452" s="149" t="s">
        <v>1685</v>
      </c>
      <c r="H1452" s="150">
        <v>28.54</v>
      </c>
      <c r="L1452" s="147"/>
      <c r="M1452" s="151"/>
      <c r="T1452" s="152"/>
      <c r="AT1452" s="148" t="s">
        <v>167</v>
      </c>
      <c r="AU1452" s="148" t="s">
        <v>82</v>
      </c>
      <c r="AV1452" s="13" t="s">
        <v>82</v>
      </c>
      <c r="AW1452" s="13" t="s">
        <v>28</v>
      </c>
      <c r="AX1452" s="13" t="s">
        <v>72</v>
      </c>
      <c r="AY1452" s="148" t="s">
        <v>158</v>
      </c>
    </row>
    <row r="1453" spans="2:65" s="13" customFormat="1">
      <c r="B1453" s="147"/>
      <c r="D1453" s="142" t="s">
        <v>167</v>
      </c>
      <c r="E1453" s="148" t="s">
        <v>1</v>
      </c>
      <c r="F1453" s="149" t="s">
        <v>1686</v>
      </c>
      <c r="H1453" s="150">
        <v>5.8540000000000001</v>
      </c>
      <c r="L1453" s="147"/>
      <c r="M1453" s="151"/>
      <c r="T1453" s="152"/>
      <c r="AT1453" s="148" t="s">
        <v>167</v>
      </c>
      <c r="AU1453" s="148" t="s">
        <v>82</v>
      </c>
      <c r="AV1453" s="13" t="s">
        <v>82</v>
      </c>
      <c r="AW1453" s="13" t="s">
        <v>28</v>
      </c>
      <c r="AX1453" s="13" t="s">
        <v>72</v>
      </c>
      <c r="AY1453" s="148" t="s">
        <v>158</v>
      </c>
    </row>
    <row r="1454" spans="2:65" s="13" customFormat="1">
      <c r="B1454" s="147"/>
      <c r="D1454" s="142" t="s">
        <v>167</v>
      </c>
      <c r="E1454" s="148" t="s">
        <v>1</v>
      </c>
      <c r="F1454" s="149" t="s">
        <v>1687</v>
      </c>
      <c r="H1454" s="150">
        <v>11.4</v>
      </c>
      <c r="L1454" s="147"/>
      <c r="M1454" s="151"/>
      <c r="T1454" s="152"/>
      <c r="AT1454" s="148" t="s">
        <v>167</v>
      </c>
      <c r="AU1454" s="148" t="s">
        <v>82</v>
      </c>
      <c r="AV1454" s="13" t="s">
        <v>82</v>
      </c>
      <c r="AW1454" s="13" t="s">
        <v>28</v>
      </c>
      <c r="AX1454" s="13" t="s">
        <v>72</v>
      </c>
      <c r="AY1454" s="148" t="s">
        <v>158</v>
      </c>
    </row>
    <row r="1455" spans="2:65" s="13" customFormat="1">
      <c r="B1455" s="147"/>
      <c r="D1455" s="142" t="s">
        <v>167</v>
      </c>
      <c r="E1455" s="148" t="s">
        <v>1</v>
      </c>
      <c r="F1455" s="149" t="s">
        <v>1688</v>
      </c>
      <c r="H1455" s="150">
        <v>0.56599999999999995</v>
      </c>
      <c r="L1455" s="147"/>
      <c r="M1455" s="151"/>
      <c r="T1455" s="152"/>
      <c r="AT1455" s="148" t="s">
        <v>167</v>
      </c>
      <c r="AU1455" s="148" t="s">
        <v>82</v>
      </c>
      <c r="AV1455" s="13" t="s">
        <v>82</v>
      </c>
      <c r="AW1455" s="13" t="s">
        <v>28</v>
      </c>
      <c r="AX1455" s="13" t="s">
        <v>72</v>
      </c>
      <c r="AY1455" s="148" t="s">
        <v>158</v>
      </c>
    </row>
    <row r="1456" spans="2:65" s="13" customFormat="1">
      <c r="B1456" s="147"/>
      <c r="D1456" s="142" t="s">
        <v>167</v>
      </c>
      <c r="E1456" s="148" t="s">
        <v>1</v>
      </c>
      <c r="F1456" s="149" t="s">
        <v>1689</v>
      </c>
      <c r="H1456" s="150">
        <v>4.72</v>
      </c>
      <c r="L1456" s="147"/>
      <c r="M1456" s="151"/>
      <c r="T1456" s="152"/>
      <c r="AT1456" s="148" t="s">
        <v>167</v>
      </c>
      <c r="AU1456" s="148" t="s">
        <v>82</v>
      </c>
      <c r="AV1456" s="13" t="s">
        <v>82</v>
      </c>
      <c r="AW1456" s="13" t="s">
        <v>28</v>
      </c>
      <c r="AX1456" s="13" t="s">
        <v>72</v>
      </c>
      <c r="AY1456" s="148" t="s">
        <v>158</v>
      </c>
    </row>
    <row r="1457" spans="2:65" s="13" customFormat="1">
      <c r="B1457" s="147"/>
      <c r="D1457" s="142" t="s">
        <v>167</v>
      </c>
      <c r="E1457" s="148" t="s">
        <v>1</v>
      </c>
      <c r="F1457" s="149" t="s">
        <v>1690</v>
      </c>
      <c r="H1457" s="150">
        <v>3.48</v>
      </c>
      <c r="L1457" s="147"/>
      <c r="M1457" s="151"/>
      <c r="T1457" s="152"/>
      <c r="AT1457" s="148" t="s">
        <v>167</v>
      </c>
      <c r="AU1457" s="148" t="s">
        <v>82</v>
      </c>
      <c r="AV1457" s="13" t="s">
        <v>82</v>
      </c>
      <c r="AW1457" s="13" t="s">
        <v>28</v>
      </c>
      <c r="AX1457" s="13" t="s">
        <v>72</v>
      </c>
      <c r="AY1457" s="148" t="s">
        <v>158</v>
      </c>
    </row>
    <row r="1458" spans="2:65" s="15" customFormat="1">
      <c r="B1458" s="168"/>
      <c r="D1458" s="142" t="s">
        <v>167</v>
      </c>
      <c r="E1458" s="169" t="s">
        <v>1</v>
      </c>
      <c r="F1458" s="170" t="s">
        <v>331</v>
      </c>
      <c r="H1458" s="171">
        <v>54.56</v>
      </c>
      <c r="L1458" s="168"/>
      <c r="M1458" s="172"/>
      <c r="T1458" s="173"/>
      <c r="AT1458" s="169" t="s">
        <v>167</v>
      </c>
      <c r="AU1458" s="169" t="s">
        <v>82</v>
      </c>
      <c r="AV1458" s="15" t="s">
        <v>178</v>
      </c>
      <c r="AW1458" s="15" t="s">
        <v>28</v>
      </c>
      <c r="AX1458" s="15" t="s">
        <v>72</v>
      </c>
      <c r="AY1458" s="169" t="s">
        <v>158</v>
      </c>
    </row>
    <row r="1459" spans="2:65" s="12" customFormat="1">
      <c r="B1459" s="141"/>
      <c r="D1459" s="142" t="s">
        <v>167</v>
      </c>
      <c r="E1459" s="143" t="s">
        <v>1</v>
      </c>
      <c r="F1459" s="144" t="s">
        <v>385</v>
      </c>
      <c r="H1459" s="143" t="s">
        <v>1</v>
      </c>
      <c r="L1459" s="141"/>
      <c r="M1459" s="145"/>
      <c r="T1459" s="146"/>
      <c r="AT1459" s="143" t="s">
        <v>167</v>
      </c>
      <c r="AU1459" s="143" t="s">
        <v>82</v>
      </c>
      <c r="AV1459" s="12" t="s">
        <v>80</v>
      </c>
      <c r="AW1459" s="12" t="s">
        <v>28</v>
      </c>
      <c r="AX1459" s="12" t="s">
        <v>72</v>
      </c>
      <c r="AY1459" s="143" t="s">
        <v>158</v>
      </c>
    </row>
    <row r="1460" spans="2:65" s="13" customFormat="1">
      <c r="B1460" s="147"/>
      <c r="D1460" s="142" t="s">
        <v>167</v>
      </c>
      <c r="E1460" s="148" t="s">
        <v>1</v>
      </c>
      <c r="F1460" s="149" t="s">
        <v>1691</v>
      </c>
      <c r="H1460" s="150">
        <v>15.872999999999999</v>
      </c>
      <c r="L1460" s="147"/>
      <c r="M1460" s="151"/>
      <c r="T1460" s="152"/>
      <c r="AT1460" s="148" t="s">
        <v>167</v>
      </c>
      <c r="AU1460" s="148" t="s">
        <v>82</v>
      </c>
      <c r="AV1460" s="13" t="s">
        <v>82</v>
      </c>
      <c r="AW1460" s="13" t="s">
        <v>28</v>
      </c>
      <c r="AX1460" s="13" t="s">
        <v>72</v>
      </c>
      <c r="AY1460" s="148" t="s">
        <v>158</v>
      </c>
    </row>
    <row r="1461" spans="2:65" s="13" customFormat="1">
      <c r="B1461" s="147"/>
      <c r="D1461" s="142" t="s">
        <v>167</v>
      </c>
      <c r="E1461" s="148" t="s">
        <v>1</v>
      </c>
      <c r="F1461" s="149" t="s">
        <v>1692</v>
      </c>
      <c r="H1461" s="150">
        <v>12.164999999999999</v>
      </c>
      <c r="L1461" s="147"/>
      <c r="M1461" s="151"/>
      <c r="T1461" s="152"/>
      <c r="AT1461" s="148" t="s">
        <v>167</v>
      </c>
      <c r="AU1461" s="148" t="s">
        <v>82</v>
      </c>
      <c r="AV1461" s="13" t="s">
        <v>82</v>
      </c>
      <c r="AW1461" s="13" t="s">
        <v>28</v>
      </c>
      <c r="AX1461" s="13" t="s">
        <v>72</v>
      </c>
      <c r="AY1461" s="148" t="s">
        <v>158</v>
      </c>
    </row>
    <row r="1462" spans="2:65" s="15" customFormat="1">
      <c r="B1462" s="168"/>
      <c r="D1462" s="142" t="s">
        <v>167</v>
      </c>
      <c r="E1462" s="169" t="s">
        <v>1</v>
      </c>
      <c r="F1462" s="170" t="s">
        <v>331</v>
      </c>
      <c r="H1462" s="171">
        <v>28.038</v>
      </c>
      <c r="L1462" s="168"/>
      <c r="M1462" s="172"/>
      <c r="T1462" s="173"/>
      <c r="AT1462" s="169" t="s">
        <v>167</v>
      </c>
      <c r="AU1462" s="169" t="s">
        <v>82</v>
      </c>
      <c r="AV1462" s="15" t="s">
        <v>178</v>
      </c>
      <c r="AW1462" s="15" t="s">
        <v>28</v>
      </c>
      <c r="AX1462" s="15" t="s">
        <v>72</v>
      </c>
      <c r="AY1462" s="169" t="s">
        <v>158</v>
      </c>
    </row>
    <row r="1463" spans="2:65" s="14" customFormat="1">
      <c r="B1463" s="153"/>
      <c r="D1463" s="142" t="s">
        <v>167</v>
      </c>
      <c r="E1463" s="154" t="s">
        <v>1</v>
      </c>
      <c r="F1463" s="155" t="s">
        <v>200</v>
      </c>
      <c r="H1463" s="156">
        <v>106.947</v>
      </c>
      <c r="L1463" s="153"/>
      <c r="M1463" s="157"/>
      <c r="T1463" s="158"/>
      <c r="AT1463" s="154" t="s">
        <v>167</v>
      </c>
      <c r="AU1463" s="154" t="s">
        <v>82</v>
      </c>
      <c r="AV1463" s="14" t="s">
        <v>165</v>
      </c>
      <c r="AW1463" s="14" t="s">
        <v>28</v>
      </c>
      <c r="AX1463" s="14" t="s">
        <v>80</v>
      </c>
      <c r="AY1463" s="154" t="s">
        <v>158</v>
      </c>
    </row>
    <row r="1464" spans="2:65" s="1" customFormat="1" ht="24.2" customHeight="1">
      <c r="B1464" s="128"/>
      <c r="C1464" s="129" t="s">
        <v>1693</v>
      </c>
      <c r="D1464" s="129" t="s">
        <v>160</v>
      </c>
      <c r="E1464" s="130" t="s">
        <v>1694</v>
      </c>
      <c r="F1464" s="131" t="s">
        <v>1695</v>
      </c>
      <c r="G1464" s="132" t="s">
        <v>237</v>
      </c>
      <c r="H1464" s="133">
        <v>26</v>
      </c>
      <c r="I1464" s="184"/>
      <c r="J1464" s="134">
        <f>ROUND(I1464*H1464,2)</f>
        <v>0</v>
      </c>
      <c r="K1464" s="131" t="s">
        <v>164</v>
      </c>
      <c r="L1464" s="29"/>
      <c r="M1464" s="135" t="s">
        <v>1</v>
      </c>
      <c r="N1464" s="136" t="s">
        <v>37</v>
      </c>
      <c r="O1464" s="137">
        <v>2.15</v>
      </c>
      <c r="P1464" s="137">
        <f>O1464*H1464</f>
        <v>55.9</v>
      </c>
      <c r="Q1464" s="137">
        <v>1.2899999999999999E-3</v>
      </c>
      <c r="R1464" s="137">
        <f>Q1464*H1464</f>
        <v>3.354E-2</v>
      </c>
      <c r="S1464" s="137">
        <v>1E-3</v>
      </c>
      <c r="T1464" s="138">
        <f>S1464*H1464</f>
        <v>2.6000000000000002E-2</v>
      </c>
      <c r="AR1464" s="139" t="s">
        <v>165</v>
      </c>
      <c r="AT1464" s="139" t="s">
        <v>160</v>
      </c>
      <c r="AU1464" s="139" t="s">
        <v>82</v>
      </c>
      <c r="AY1464" s="17" t="s">
        <v>158</v>
      </c>
      <c r="BE1464" s="140">
        <f>IF(N1464="základní",J1464,0)</f>
        <v>0</v>
      </c>
      <c r="BF1464" s="140">
        <f>IF(N1464="snížená",J1464,0)</f>
        <v>0</v>
      </c>
      <c r="BG1464" s="140">
        <f>IF(N1464="zákl. přenesená",J1464,0)</f>
        <v>0</v>
      </c>
      <c r="BH1464" s="140">
        <f>IF(N1464="sníž. přenesená",J1464,0)</f>
        <v>0</v>
      </c>
      <c r="BI1464" s="140">
        <f>IF(N1464="nulová",J1464,0)</f>
        <v>0</v>
      </c>
      <c r="BJ1464" s="17" t="s">
        <v>80</v>
      </c>
      <c r="BK1464" s="140">
        <f>ROUND(I1464*H1464,2)</f>
        <v>0</v>
      </c>
      <c r="BL1464" s="17" t="s">
        <v>165</v>
      </c>
      <c r="BM1464" s="139" t="s">
        <v>1696</v>
      </c>
    </row>
    <row r="1465" spans="2:65" s="13" customFormat="1">
      <c r="B1465" s="147"/>
      <c r="D1465" s="142" t="s">
        <v>167</v>
      </c>
      <c r="E1465" s="148" t="s">
        <v>1</v>
      </c>
      <c r="F1465" s="149" t="s">
        <v>1697</v>
      </c>
      <c r="H1465" s="150">
        <v>26</v>
      </c>
      <c r="L1465" s="147"/>
      <c r="M1465" s="151"/>
      <c r="T1465" s="152"/>
      <c r="AT1465" s="148" t="s">
        <v>167</v>
      </c>
      <c r="AU1465" s="148" t="s">
        <v>82</v>
      </c>
      <c r="AV1465" s="13" t="s">
        <v>82</v>
      </c>
      <c r="AW1465" s="13" t="s">
        <v>28</v>
      </c>
      <c r="AX1465" s="13" t="s">
        <v>80</v>
      </c>
      <c r="AY1465" s="148" t="s">
        <v>158</v>
      </c>
    </row>
    <row r="1466" spans="2:65" s="11" customFormat="1" ht="22.9" customHeight="1">
      <c r="B1466" s="117"/>
      <c r="D1466" s="118" t="s">
        <v>71</v>
      </c>
      <c r="E1466" s="126" t="s">
        <v>1698</v>
      </c>
      <c r="F1466" s="126" t="s">
        <v>1699</v>
      </c>
      <c r="J1466" s="127">
        <f>BK1466</f>
        <v>0</v>
      </c>
      <c r="L1466" s="117"/>
      <c r="M1466" s="121"/>
      <c r="P1466" s="122">
        <f>SUM(P1467:P1481)</f>
        <v>1360.038472</v>
      </c>
      <c r="R1466" s="122">
        <f>SUM(R1467:R1481)</f>
        <v>0</v>
      </c>
      <c r="T1466" s="123">
        <f>SUM(T1467:T1481)</f>
        <v>0</v>
      </c>
      <c r="AR1466" s="118" t="s">
        <v>80</v>
      </c>
      <c r="AT1466" s="124" t="s">
        <v>71</v>
      </c>
      <c r="AU1466" s="124" t="s">
        <v>80</v>
      </c>
      <c r="AY1466" s="118" t="s">
        <v>158</v>
      </c>
      <c r="BK1466" s="125">
        <f>SUM(BK1467:BK1481)</f>
        <v>0</v>
      </c>
    </row>
    <row r="1467" spans="2:65" s="1" customFormat="1" ht="16.5" customHeight="1">
      <c r="B1467" s="128"/>
      <c r="C1467" s="129" t="s">
        <v>1700</v>
      </c>
      <c r="D1467" s="129" t="s">
        <v>160</v>
      </c>
      <c r="E1467" s="130" t="s">
        <v>1701</v>
      </c>
      <c r="F1467" s="131" t="s">
        <v>1702</v>
      </c>
      <c r="G1467" s="132" t="s">
        <v>188</v>
      </c>
      <c r="H1467" s="133">
        <v>358.28199999999998</v>
      </c>
      <c r="I1467" s="184"/>
      <c r="J1467" s="134">
        <f>ROUND(I1467*H1467,2)</f>
        <v>0</v>
      </c>
      <c r="K1467" s="131" t="s">
        <v>164</v>
      </c>
      <c r="L1467" s="29"/>
      <c r="M1467" s="135" t="s">
        <v>1</v>
      </c>
      <c r="N1467" s="136" t="s">
        <v>37</v>
      </c>
      <c r="O1467" s="137">
        <v>0.27700000000000002</v>
      </c>
      <c r="P1467" s="137">
        <f>O1467*H1467</f>
        <v>99.24411400000001</v>
      </c>
      <c r="Q1467" s="137">
        <v>0</v>
      </c>
      <c r="R1467" s="137">
        <f>Q1467*H1467</f>
        <v>0</v>
      </c>
      <c r="S1467" s="137">
        <v>0</v>
      </c>
      <c r="T1467" s="138">
        <f>S1467*H1467</f>
        <v>0</v>
      </c>
      <c r="AR1467" s="139" t="s">
        <v>165</v>
      </c>
      <c r="AT1467" s="139" t="s">
        <v>160</v>
      </c>
      <c r="AU1467" s="139" t="s">
        <v>82</v>
      </c>
      <c r="AY1467" s="17" t="s">
        <v>158</v>
      </c>
      <c r="BE1467" s="140">
        <f>IF(N1467="základní",J1467,0)</f>
        <v>0</v>
      </c>
      <c r="BF1467" s="140">
        <f>IF(N1467="snížená",J1467,0)</f>
        <v>0</v>
      </c>
      <c r="BG1467" s="140">
        <f>IF(N1467="zákl. přenesená",J1467,0)</f>
        <v>0</v>
      </c>
      <c r="BH1467" s="140">
        <f>IF(N1467="sníž. přenesená",J1467,0)</f>
        <v>0</v>
      </c>
      <c r="BI1467" s="140">
        <f>IF(N1467="nulová",J1467,0)</f>
        <v>0</v>
      </c>
      <c r="BJ1467" s="17" t="s">
        <v>80</v>
      </c>
      <c r="BK1467" s="140">
        <f>ROUND(I1467*H1467,2)</f>
        <v>0</v>
      </c>
      <c r="BL1467" s="17" t="s">
        <v>165</v>
      </c>
      <c r="BM1467" s="139" t="s">
        <v>1703</v>
      </c>
    </row>
    <row r="1468" spans="2:65" s="1" customFormat="1" ht="33" customHeight="1">
      <c r="B1468" s="128"/>
      <c r="C1468" s="129" t="s">
        <v>1704</v>
      </c>
      <c r="D1468" s="129" t="s">
        <v>160</v>
      </c>
      <c r="E1468" s="130" t="s">
        <v>1705</v>
      </c>
      <c r="F1468" s="131" t="s">
        <v>1706</v>
      </c>
      <c r="G1468" s="132" t="s">
        <v>188</v>
      </c>
      <c r="H1468" s="133">
        <v>358.28199999999998</v>
      </c>
      <c r="I1468" s="184"/>
      <c r="J1468" s="134">
        <f>ROUND(I1468*H1468,2)</f>
        <v>0</v>
      </c>
      <c r="K1468" s="131" t="s">
        <v>164</v>
      </c>
      <c r="L1468" s="29"/>
      <c r="M1468" s="135" t="s">
        <v>1</v>
      </c>
      <c r="N1468" s="136" t="s">
        <v>37</v>
      </c>
      <c r="O1468" s="137">
        <v>3.31</v>
      </c>
      <c r="P1468" s="137">
        <f>O1468*H1468</f>
        <v>1185.9134199999999</v>
      </c>
      <c r="Q1468" s="137">
        <v>0</v>
      </c>
      <c r="R1468" s="137">
        <f>Q1468*H1468</f>
        <v>0</v>
      </c>
      <c r="S1468" s="137">
        <v>0</v>
      </c>
      <c r="T1468" s="138">
        <f>S1468*H1468</f>
        <v>0</v>
      </c>
      <c r="AR1468" s="139" t="s">
        <v>165</v>
      </c>
      <c r="AT1468" s="139" t="s">
        <v>160</v>
      </c>
      <c r="AU1468" s="139" t="s">
        <v>82</v>
      </c>
      <c r="AY1468" s="17" t="s">
        <v>158</v>
      </c>
      <c r="BE1468" s="140">
        <f>IF(N1468="základní",J1468,0)</f>
        <v>0</v>
      </c>
      <c r="BF1468" s="140">
        <f>IF(N1468="snížená",J1468,0)</f>
        <v>0</v>
      </c>
      <c r="BG1468" s="140">
        <f>IF(N1468="zákl. přenesená",J1468,0)</f>
        <v>0</v>
      </c>
      <c r="BH1468" s="140">
        <f>IF(N1468="sníž. přenesená",J1468,0)</f>
        <v>0</v>
      </c>
      <c r="BI1468" s="140">
        <f>IF(N1468="nulová",J1468,0)</f>
        <v>0</v>
      </c>
      <c r="BJ1468" s="17" t="s">
        <v>80</v>
      </c>
      <c r="BK1468" s="140">
        <f>ROUND(I1468*H1468,2)</f>
        <v>0</v>
      </c>
      <c r="BL1468" s="17" t="s">
        <v>165</v>
      </c>
      <c r="BM1468" s="139" t="s">
        <v>1707</v>
      </c>
    </row>
    <row r="1469" spans="2:65" s="1" customFormat="1" ht="24.2" customHeight="1">
      <c r="B1469" s="128"/>
      <c r="C1469" s="129" t="s">
        <v>1708</v>
      </c>
      <c r="D1469" s="129" t="s">
        <v>160</v>
      </c>
      <c r="E1469" s="130" t="s">
        <v>1709</v>
      </c>
      <c r="F1469" s="131" t="s">
        <v>1710</v>
      </c>
      <c r="G1469" s="132" t="s">
        <v>188</v>
      </c>
      <c r="H1469" s="133">
        <v>358.28199999999998</v>
      </c>
      <c r="I1469" s="184"/>
      <c r="J1469" s="134">
        <f>ROUND(I1469*H1469,2)</f>
        <v>0</v>
      </c>
      <c r="K1469" s="131" t="s">
        <v>164</v>
      </c>
      <c r="L1469" s="29"/>
      <c r="M1469" s="135" t="s">
        <v>1</v>
      </c>
      <c r="N1469" s="136" t="s">
        <v>37</v>
      </c>
      <c r="O1469" s="137">
        <v>0.125</v>
      </c>
      <c r="P1469" s="137">
        <f>O1469*H1469</f>
        <v>44.785249999999998</v>
      </c>
      <c r="Q1469" s="137">
        <v>0</v>
      </c>
      <c r="R1469" s="137">
        <f>Q1469*H1469</f>
        <v>0</v>
      </c>
      <c r="S1469" s="137">
        <v>0</v>
      </c>
      <c r="T1469" s="138">
        <f>S1469*H1469</f>
        <v>0</v>
      </c>
      <c r="AR1469" s="139" t="s">
        <v>165</v>
      </c>
      <c r="AT1469" s="139" t="s">
        <v>160</v>
      </c>
      <c r="AU1469" s="139" t="s">
        <v>82</v>
      </c>
      <c r="AY1469" s="17" t="s">
        <v>158</v>
      </c>
      <c r="BE1469" s="140">
        <f>IF(N1469="základní",J1469,0)</f>
        <v>0</v>
      </c>
      <c r="BF1469" s="140">
        <f>IF(N1469="snížená",J1469,0)</f>
        <v>0</v>
      </c>
      <c r="BG1469" s="140">
        <f>IF(N1469="zákl. přenesená",J1469,0)</f>
        <v>0</v>
      </c>
      <c r="BH1469" s="140">
        <f>IF(N1469="sníž. přenesená",J1469,0)</f>
        <v>0</v>
      </c>
      <c r="BI1469" s="140">
        <f>IF(N1469="nulová",J1469,0)</f>
        <v>0</v>
      </c>
      <c r="BJ1469" s="17" t="s">
        <v>80</v>
      </c>
      <c r="BK1469" s="140">
        <f>ROUND(I1469*H1469,2)</f>
        <v>0</v>
      </c>
      <c r="BL1469" s="17" t="s">
        <v>165</v>
      </c>
      <c r="BM1469" s="139" t="s">
        <v>1711</v>
      </c>
    </row>
    <row r="1470" spans="2:65" s="1" customFormat="1" ht="24.2" customHeight="1">
      <c r="B1470" s="128"/>
      <c r="C1470" s="129" t="s">
        <v>1712</v>
      </c>
      <c r="D1470" s="129" t="s">
        <v>160</v>
      </c>
      <c r="E1470" s="130" t="s">
        <v>1713</v>
      </c>
      <c r="F1470" s="131" t="s">
        <v>1714</v>
      </c>
      <c r="G1470" s="132" t="s">
        <v>188</v>
      </c>
      <c r="H1470" s="133">
        <v>5015.9480000000003</v>
      </c>
      <c r="I1470" s="184"/>
      <c r="J1470" s="134">
        <f>ROUND(I1470*H1470,2)</f>
        <v>0</v>
      </c>
      <c r="K1470" s="131" t="s">
        <v>164</v>
      </c>
      <c r="L1470" s="29"/>
      <c r="M1470" s="135" t="s">
        <v>1</v>
      </c>
      <c r="N1470" s="136" t="s">
        <v>37</v>
      </c>
      <c r="O1470" s="137">
        <v>6.0000000000000001E-3</v>
      </c>
      <c r="P1470" s="137">
        <f>O1470*H1470</f>
        <v>30.095688000000003</v>
      </c>
      <c r="Q1470" s="137">
        <v>0</v>
      </c>
      <c r="R1470" s="137">
        <f>Q1470*H1470</f>
        <v>0</v>
      </c>
      <c r="S1470" s="137">
        <v>0</v>
      </c>
      <c r="T1470" s="138">
        <f>S1470*H1470</f>
        <v>0</v>
      </c>
      <c r="AR1470" s="139" t="s">
        <v>165</v>
      </c>
      <c r="AT1470" s="139" t="s">
        <v>160</v>
      </c>
      <c r="AU1470" s="139" t="s">
        <v>82</v>
      </c>
      <c r="AY1470" s="17" t="s">
        <v>158</v>
      </c>
      <c r="BE1470" s="140">
        <f>IF(N1470="základní",J1470,0)</f>
        <v>0</v>
      </c>
      <c r="BF1470" s="140">
        <f>IF(N1470="snížená",J1470,0)</f>
        <v>0</v>
      </c>
      <c r="BG1470" s="140">
        <f>IF(N1470="zákl. přenesená",J1470,0)</f>
        <v>0</v>
      </c>
      <c r="BH1470" s="140">
        <f>IF(N1470="sníž. přenesená",J1470,0)</f>
        <v>0</v>
      </c>
      <c r="BI1470" s="140">
        <f>IF(N1470="nulová",J1470,0)</f>
        <v>0</v>
      </c>
      <c r="BJ1470" s="17" t="s">
        <v>80</v>
      </c>
      <c r="BK1470" s="140">
        <f>ROUND(I1470*H1470,2)</f>
        <v>0</v>
      </c>
      <c r="BL1470" s="17" t="s">
        <v>165</v>
      </c>
      <c r="BM1470" s="139" t="s">
        <v>1715</v>
      </c>
    </row>
    <row r="1471" spans="2:65" s="13" customFormat="1">
      <c r="B1471" s="147"/>
      <c r="D1471" s="142" t="s">
        <v>167</v>
      </c>
      <c r="F1471" s="149" t="s">
        <v>1716</v>
      </c>
      <c r="H1471" s="150">
        <v>5015.9480000000003</v>
      </c>
      <c r="L1471" s="147"/>
      <c r="M1471" s="151"/>
      <c r="T1471" s="152"/>
      <c r="AT1471" s="148" t="s">
        <v>167</v>
      </c>
      <c r="AU1471" s="148" t="s">
        <v>82</v>
      </c>
      <c r="AV1471" s="13" t="s">
        <v>82</v>
      </c>
      <c r="AW1471" s="13" t="s">
        <v>3</v>
      </c>
      <c r="AX1471" s="13" t="s">
        <v>80</v>
      </c>
      <c r="AY1471" s="148" t="s">
        <v>158</v>
      </c>
    </row>
    <row r="1472" spans="2:65" s="1" customFormat="1" ht="37.9" customHeight="1">
      <c r="B1472" s="128"/>
      <c r="C1472" s="129" t="s">
        <v>1717</v>
      </c>
      <c r="D1472" s="129" t="s">
        <v>160</v>
      </c>
      <c r="E1472" s="130" t="s">
        <v>1718</v>
      </c>
      <c r="F1472" s="131" t="s">
        <v>1719</v>
      </c>
      <c r="G1472" s="132" t="s">
        <v>188</v>
      </c>
      <c r="H1472" s="133">
        <v>1.1419999999999999</v>
      </c>
      <c r="I1472" s="184"/>
      <c r="J1472" s="134">
        <f>ROUND(I1472*H1472,2)</f>
        <v>0</v>
      </c>
      <c r="K1472" s="131" t="s">
        <v>164</v>
      </c>
      <c r="L1472" s="29"/>
      <c r="M1472" s="135" t="s">
        <v>1</v>
      </c>
      <c r="N1472" s="136" t="s">
        <v>37</v>
      </c>
      <c r="O1472" s="137">
        <v>0</v>
      </c>
      <c r="P1472" s="137">
        <f>O1472*H1472</f>
        <v>0</v>
      </c>
      <c r="Q1472" s="137">
        <v>0</v>
      </c>
      <c r="R1472" s="137">
        <f>Q1472*H1472</f>
        <v>0</v>
      </c>
      <c r="S1472" s="137">
        <v>0</v>
      </c>
      <c r="T1472" s="138">
        <f>S1472*H1472</f>
        <v>0</v>
      </c>
      <c r="AR1472" s="139" t="s">
        <v>165</v>
      </c>
      <c r="AT1472" s="139" t="s">
        <v>160</v>
      </c>
      <c r="AU1472" s="139" t="s">
        <v>82</v>
      </c>
      <c r="AY1472" s="17" t="s">
        <v>158</v>
      </c>
      <c r="BE1472" s="140">
        <f>IF(N1472="základní",J1472,0)</f>
        <v>0</v>
      </c>
      <c r="BF1472" s="140">
        <f>IF(N1472="snížená",J1472,0)</f>
        <v>0</v>
      </c>
      <c r="BG1472" s="140">
        <f>IF(N1472="zákl. přenesená",J1472,0)</f>
        <v>0</v>
      </c>
      <c r="BH1472" s="140">
        <f>IF(N1472="sníž. přenesená",J1472,0)</f>
        <v>0</v>
      </c>
      <c r="BI1472" s="140">
        <f>IF(N1472="nulová",J1472,0)</f>
        <v>0</v>
      </c>
      <c r="BJ1472" s="17" t="s">
        <v>80</v>
      </c>
      <c r="BK1472" s="140">
        <f>ROUND(I1472*H1472,2)</f>
        <v>0</v>
      </c>
      <c r="BL1472" s="17" t="s">
        <v>165</v>
      </c>
      <c r="BM1472" s="139" t="s">
        <v>1720</v>
      </c>
    </row>
    <row r="1473" spans="2:65" s="13" customFormat="1">
      <c r="B1473" s="147"/>
      <c r="D1473" s="142" t="s">
        <v>167</v>
      </c>
      <c r="E1473" s="148" t="s">
        <v>1</v>
      </c>
      <c r="F1473" s="149" t="s">
        <v>1721</v>
      </c>
      <c r="H1473" s="150">
        <v>1.1419999999999999</v>
      </c>
      <c r="L1473" s="147"/>
      <c r="M1473" s="151"/>
      <c r="T1473" s="152"/>
      <c r="AT1473" s="148" t="s">
        <v>167</v>
      </c>
      <c r="AU1473" s="148" t="s">
        <v>82</v>
      </c>
      <c r="AV1473" s="13" t="s">
        <v>82</v>
      </c>
      <c r="AW1473" s="13" t="s">
        <v>28</v>
      </c>
      <c r="AX1473" s="13" t="s">
        <v>80</v>
      </c>
      <c r="AY1473" s="148" t="s">
        <v>158</v>
      </c>
    </row>
    <row r="1474" spans="2:65" s="1" customFormat="1" ht="44.25" customHeight="1">
      <c r="B1474" s="128"/>
      <c r="C1474" s="129" t="s">
        <v>1722</v>
      </c>
      <c r="D1474" s="129" t="s">
        <v>160</v>
      </c>
      <c r="E1474" s="130" t="s">
        <v>1723</v>
      </c>
      <c r="F1474" s="131" t="s">
        <v>1724</v>
      </c>
      <c r="G1474" s="132" t="s">
        <v>188</v>
      </c>
      <c r="H1474" s="133">
        <v>3.4750000000000001</v>
      </c>
      <c r="I1474" s="184"/>
      <c r="J1474" s="134">
        <f>ROUND(I1474*H1474,2)</f>
        <v>0</v>
      </c>
      <c r="K1474" s="131" t="s">
        <v>164</v>
      </c>
      <c r="L1474" s="29"/>
      <c r="M1474" s="135" t="s">
        <v>1</v>
      </c>
      <c r="N1474" s="136" t="s">
        <v>37</v>
      </c>
      <c r="O1474" s="137">
        <v>0</v>
      </c>
      <c r="P1474" s="137">
        <f>O1474*H1474</f>
        <v>0</v>
      </c>
      <c r="Q1474" s="137">
        <v>0</v>
      </c>
      <c r="R1474" s="137">
        <f>Q1474*H1474</f>
        <v>0</v>
      </c>
      <c r="S1474" s="137">
        <v>0</v>
      </c>
      <c r="T1474" s="138">
        <f>S1474*H1474</f>
        <v>0</v>
      </c>
      <c r="AR1474" s="139" t="s">
        <v>165</v>
      </c>
      <c r="AT1474" s="139" t="s">
        <v>160</v>
      </c>
      <c r="AU1474" s="139" t="s">
        <v>82</v>
      </c>
      <c r="AY1474" s="17" t="s">
        <v>158</v>
      </c>
      <c r="BE1474" s="140">
        <f>IF(N1474="základní",J1474,0)</f>
        <v>0</v>
      </c>
      <c r="BF1474" s="140">
        <f>IF(N1474="snížená",J1474,0)</f>
        <v>0</v>
      </c>
      <c r="BG1474" s="140">
        <f>IF(N1474="zákl. přenesená",J1474,0)</f>
        <v>0</v>
      </c>
      <c r="BH1474" s="140">
        <f>IF(N1474="sníž. přenesená",J1474,0)</f>
        <v>0</v>
      </c>
      <c r="BI1474" s="140">
        <f>IF(N1474="nulová",J1474,0)</f>
        <v>0</v>
      </c>
      <c r="BJ1474" s="17" t="s">
        <v>80</v>
      </c>
      <c r="BK1474" s="140">
        <f>ROUND(I1474*H1474,2)</f>
        <v>0</v>
      </c>
      <c r="BL1474" s="17" t="s">
        <v>165</v>
      </c>
      <c r="BM1474" s="139" t="s">
        <v>1725</v>
      </c>
    </row>
    <row r="1475" spans="2:65" s="1" customFormat="1" ht="33" customHeight="1">
      <c r="B1475" s="128"/>
      <c r="C1475" s="129" t="s">
        <v>1726</v>
      </c>
      <c r="D1475" s="129" t="s">
        <v>160</v>
      </c>
      <c r="E1475" s="130" t="s">
        <v>1727</v>
      </c>
      <c r="F1475" s="131" t="s">
        <v>1728</v>
      </c>
      <c r="G1475" s="132" t="s">
        <v>188</v>
      </c>
      <c r="H1475" s="133">
        <v>0.67500000000000004</v>
      </c>
      <c r="I1475" s="184"/>
      <c r="J1475" s="134">
        <f>ROUND(I1475*H1475,2)</f>
        <v>0</v>
      </c>
      <c r="K1475" s="131" t="s">
        <v>164</v>
      </c>
      <c r="L1475" s="29"/>
      <c r="M1475" s="135" t="s">
        <v>1</v>
      </c>
      <c r="N1475" s="136" t="s">
        <v>37</v>
      </c>
      <c r="O1475" s="137">
        <v>0</v>
      </c>
      <c r="P1475" s="137">
        <f>O1475*H1475</f>
        <v>0</v>
      </c>
      <c r="Q1475" s="137">
        <v>0</v>
      </c>
      <c r="R1475" s="137">
        <f>Q1475*H1475</f>
        <v>0</v>
      </c>
      <c r="S1475" s="137">
        <v>0</v>
      </c>
      <c r="T1475" s="138">
        <f>S1475*H1475</f>
        <v>0</v>
      </c>
      <c r="AR1475" s="139" t="s">
        <v>165</v>
      </c>
      <c r="AT1475" s="139" t="s">
        <v>160</v>
      </c>
      <c r="AU1475" s="139" t="s">
        <v>82</v>
      </c>
      <c r="AY1475" s="17" t="s">
        <v>158</v>
      </c>
      <c r="BE1475" s="140">
        <f>IF(N1475="základní",J1475,0)</f>
        <v>0</v>
      </c>
      <c r="BF1475" s="140">
        <f>IF(N1475="snížená",J1475,0)</f>
        <v>0</v>
      </c>
      <c r="BG1475" s="140">
        <f>IF(N1475="zákl. přenesená",J1475,0)</f>
        <v>0</v>
      </c>
      <c r="BH1475" s="140">
        <f>IF(N1475="sníž. přenesená",J1475,0)</f>
        <v>0</v>
      </c>
      <c r="BI1475" s="140">
        <f>IF(N1475="nulová",J1475,0)</f>
        <v>0</v>
      </c>
      <c r="BJ1475" s="17" t="s">
        <v>80</v>
      </c>
      <c r="BK1475" s="140">
        <f>ROUND(I1475*H1475,2)</f>
        <v>0</v>
      </c>
      <c r="BL1475" s="17" t="s">
        <v>165</v>
      </c>
      <c r="BM1475" s="139" t="s">
        <v>1729</v>
      </c>
    </row>
    <row r="1476" spans="2:65" s="13" customFormat="1">
      <c r="B1476" s="147"/>
      <c r="D1476" s="142" t="s">
        <v>167</v>
      </c>
      <c r="E1476" s="148" t="s">
        <v>1</v>
      </c>
      <c r="F1476" s="149" t="s">
        <v>1730</v>
      </c>
      <c r="H1476" s="150">
        <v>0.67500000000000004</v>
      </c>
      <c r="L1476" s="147"/>
      <c r="M1476" s="151"/>
      <c r="T1476" s="152"/>
      <c r="AT1476" s="148" t="s">
        <v>167</v>
      </c>
      <c r="AU1476" s="148" t="s">
        <v>82</v>
      </c>
      <c r="AV1476" s="13" t="s">
        <v>82</v>
      </c>
      <c r="AW1476" s="13" t="s">
        <v>28</v>
      </c>
      <c r="AX1476" s="13" t="s">
        <v>80</v>
      </c>
      <c r="AY1476" s="148" t="s">
        <v>158</v>
      </c>
    </row>
    <row r="1477" spans="2:65" s="1" customFormat="1" ht="33" customHeight="1">
      <c r="B1477" s="128"/>
      <c r="C1477" s="129" t="s">
        <v>1731</v>
      </c>
      <c r="D1477" s="129" t="s">
        <v>160</v>
      </c>
      <c r="E1477" s="130" t="s">
        <v>1732</v>
      </c>
      <c r="F1477" s="131" t="s">
        <v>1733</v>
      </c>
      <c r="G1477" s="132" t="s">
        <v>188</v>
      </c>
      <c r="H1477" s="133">
        <v>1.107</v>
      </c>
      <c r="I1477" s="184"/>
      <c r="J1477" s="134">
        <f>ROUND(I1477*H1477,2)</f>
        <v>0</v>
      </c>
      <c r="K1477" s="131" t="s">
        <v>164</v>
      </c>
      <c r="L1477" s="29"/>
      <c r="M1477" s="135" t="s">
        <v>1</v>
      </c>
      <c r="N1477" s="136" t="s">
        <v>37</v>
      </c>
      <c r="O1477" s="137">
        <v>0</v>
      </c>
      <c r="P1477" s="137">
        <f>O1477*H1477</f>
        <v>0</v>
      </c>
      <c r="Q1477" s="137">
        <v>0</v>
      </c>
      <c r="R1477" s="137">
        <f>Q1477*H1477</f>
        <v>0</v>
      </c>
      <c r="S1477" s="137">
        <v>0</v>
      </c>
      <c r="T1477" s="138">
        <f>S1477*H1477</f>
        <v>0</v>
      </c>
      <c r="AR1477" s="139" t="s">
        <v>165</v>
      </c>
      <c r="AT1477" s="139" t="s">
        <v>160</v>
      </c>
      <c r="AU1477" s="139" t="s">
        <v>82</v>
      </c>
      <c r="AY1477" s="17" t="s">
        <v>158</v>
      </c>
      <c r="BE1477" s="140">
        <f>IF(N1477="základní",J1477,0)</f>
        <v>0</v>
      </c>
      <c r="BF1477" s="140">
        <f>IF(N1477="snížená",J1477,0)</f>
        <v>0</v>
      </c>
      <c r="BG1477" s="140">
        <f>IF(N1477="zákl. přenesená",J1477,0)</f>
        <v>0</v>
      </c>
      <c r="BH1477" s="140">
        <f>IF(N1477="sníž. přenesená",J1477,0)</f>
        <v>0</v>
      </c>
      <c r="BI1477" s="140">
        <f>IF(N1477="nulová",J1477,0)</f>
        <v>0</v>
      </c>
      <c r="BJ1477" s="17" t="s">
        <v>80</v>
      </c>
      <c r="BK1477" s="140">
        <f>ROUND(I1477*H1477,2)</f>
        <v>0</v>
      </c>
      <c r="BL1477" s="17" t="s">
        <v>165</v>
      </c>
      <c r="BM1477" s="139" t="s">
        <v>1734</v>
      </c>
    </row>
    <row r="1478" spans="2:65" s="1" customFormat="1" ht="33" customHeight="1">
      <c r="B1478" s="128"/>
      <c r="C1478" s="129" t="s">
        <v>1735</v>
      </c>
      <c r="D1478" s="129" t="s">
        <v>160</v>
      </c>
      <c r="E1478" s="130" t="s">
        <v>1736</v>
      </c>
      <c r="F1478" s="131" t="s">
        <v>1737</v>
      </c>
      <c r="G1478" s="132" t="s">
        <v>188</v>
      </c>
      <c r="H1478" s="133">
        <v>6.9000000000000006E-2</v>
      </c>
      <c r="I1478" s="184"/>
      <c r="J1478" s="134">
        <f>ROUND(I1478*H1478,2)</f>
        <v>0</v>
      </c>
      <c r="K1478" s="131" t="s">
        <v>164</v>
      </c>
      <c r="L1478" s="29"/>
      <c r="M1478" s="135" t="s">
        <v>1</v>
      </c>
      <c r="N1478" s="136" t="s">
        <v>37</v>
      </c>
      <c r="O1478" s="137">
        <v>0</v>
      </c>
      <c r="P1478" s="137">
        <f>O1478*H1478</f>
        <v>0</v>
      </c>
      <c r="Q1478" s="137">
        <v>0</v>
      </c>
      <c r="R1478" s="137">
        <f>Q1478*H1478</f>
        <v>0</v>
      </c>
      <c r="S1478" s="137">
        <v>0</v>
      </c>
      <c r="T1478" s="138">
        <f>S1478*H1478</f>
        <v>0</v>
      </c>
      <c r="AR1478" s="139" t="s">
        <v>165</v>
      </c>
      <c r="AT1478" s="139" t="s">
        <v>160</v>
      </c>
      <c r="AU1478" s="139" t="s">
        <v>82</v>
      </c>
      <c r="AY1478" s="17" t="s">
        <v>158</v>
      </c>
      <c r="BE1478" s="140">
        <f>IF(N1478="základní",J1478,0)</f>
        <v>0</v>
      </c>
      <c r="BF1478" s="140">
        <f>IF(N1478="snížená",J1478,0)</f>
        <v>0</v>
      </c>
      <c r="BG1478" s="140">
        <f>IF(N1478="zákl. přenesená",J1478,0)</f>
        <v>0</v>
      </c>
      <c r="BH1478" s="140">
        <f>IF(N1478="sníž. přenesená",J1478,0)</f>
        <v>0</v>
      </c>
      <c r="BI1478" s="140">
        <f>IF(N1478="nulová",J1478,0)</f>
        <v>0</v>
      </c>
      <c r="BJ1478" s="17" t="s">
        <v>80</v>
      </c>
      <c r="BK1478" s="140">
        <f>ROUND(I1478*H1478,2)</f>
        <v>0</v>
      </c>
      <c r="BL1478" s="17" t="s">
        <v>165</v>
      </c>
      <c r="BM1478" s="139" t="s">
        <v>1738</v>
      </c>
    </row>
    <row r="1479" spans="2:65" s="1" customFormat="1" ht="44.25" customHeight="1">
      <c r="B1479" s="128"/>
      <c r="C1479" s="129" t="s">
        <v>1739</v>
      </c>
      <c r="D1479" s="129" t="s">
        <v>160</v>
      </c>
      <c r="E1479" s="130" t="s">
        <v>1740</v>
      </c>
      <c r="F1479" s="131" t="s">
        <v>1741</v>
      </c>
      <c r="G1479" s="132" t="s">
        <v>188</v>
      </c>
      <c r="H1479" s="133">
        <v>351.81400000000002</v>
      </c>
      <c r="I1479" s="184"/>
      <c r="J1479" s="134">
        <f>ROUND(I1479*H1479,2)</f>
        <v>0</v>
      </c>
      <c r="K1479" s="131" t="s">
        <v>164</v>
      </c>
      <c r="L1479" s="29"/>
      <c r="M1479" s="135" t="s">
        <v>1</v>
      </c>
      <c r="N1479" s="136" t="s">
        <v>37</v>
      </c>
      <c r="O1479" s="137">
        <v>0</v>
      </c>
      <c r="P1479" s="137">
        <f>O1479*H1479</f>
        <v>0</v>
      </c>
      <c r="Q1479" s="137">
        <v>0</v>
      </c>
      <c r="R1479" s="137">
        <f>Q1479*H1479</f>
        <v>0</v>
      </c>
      <c r="S1479" s="137">
        <v>0</v>
      </c>
      <c r="T1479" s="138">
        <f>S1479*H1479</f>
        <v>0</v>
      </c>
      <c r="AR1479" s="139" t="s">
        <v>165</v>
      </c>
      <c r="AT1479" s="139" t="s">
        <v>160</v>
      </c>
      <c r="AU1479" s="139" t="s">
        <v>82</v>
      </c>
      <c r="AY1479" s="17" t="s">
        <v>158</v>
      </c>
      <c r="BE1479" s="140">
        <f>IF(N1479="základní",J1479,0)</f>
        <v>0</v>
      </c>
      <c r="BF1479" s="140">
        <f>IF(N1479="snížená",J1479,0)</f>
        <v>0</v>
      </c>
      <c r="BG1479" s="140">
        <f>IF(N1479="zákl. přenesená",J1479,0)</f>
        <v>0</v>
      </c>
      <c r="BH1479" s="140">
        <f>IF(N1479="sníž. přenesená",J1479,0)</f>
        <v>0</v>
      </c>
      <c r="BI1479" s="140">
        <f>IF(N1479="nulová",J1479,0)</f>
        <v>0</v>
      </c>
      <c r="BJ1479" s="17" t="s">
        <v>80</v>
      </c>
      <c r="BK1479" s="140">
        <f>ROUND(I1479*H1479,2)</f>
        <v>0</v>
      </c>
      <c r="BL1479" s="17" t="s">
        <v>165</v>
      </c>
      <c r="BM1479" s="139" t="s">
        <v>1742</v>
      </c>
    </row>
    <row r="1480" spans="2:65" s="12" customFormat="1">
      <c r="B1480" s="141"/>
      <c r="D1480" s="142" t="s">
        <v>167</v>
      </c>
      <c r="E1480" s="143" t="s">
        <v>1</v>
      </c>
      <c r="F1480" s="144" t="s">
        <v>1743</v>
      </c>
      <c r="H1480" s="143" t="s">
        <v>1</v>
      </c>
      <c r="L1480" s="141"/>
      <c r="M1480" s="145"/>
      <c r="T1480" s="146"/>
      <c r="AT1480" s="143" t="s">
        <v>167</v>
      </c>
      <c r="AU1480" s="143" t="s">
        <v>82</v>
      </c>
      <c r="AV1480" s="12" t="s">
        <v>80</v>
      </c>
      <c r="AW1480" s="12" t="s">
        <v>28</v>
      </c>
      <c r="AX1480" s="12" t="s">
        <v>72</v>
      </c>
      <c r="AY1480" s="143" t="s">
        <v>158</v>
      </c>
    </row>
    <row r="1481" spans="2:65" s="13" customFormat="1">
      <c r="B1481" s="147"/>
      <c r="D1481" s="142" t="s">
        <v>167</v>
      </c>
      <c r="E1481" s="148" t="s">
        <v>1</v>
      </c>
      <c r="F1481" s="149" t="s">
        <v>1744</v>
      </c>
      <c r="H1481" s="150">
        <v>351.81400000000002</v>
      </c>
      <c r="L1481" s="147"/>
      <c r="M1481" s="151"/>
      <c r="T1481" s="152"/>
      <c r="AT1481" s="148" t="s">
        <v>167</v>
      </c>
      <c r="AU1481" s="148" t="s">
        <v>82</v>
      </c>
      <c r="AV1481" s="13" t="s">
        <v>82</v>
      </c>
      <c r="AW1481" s="13" t="s">
        <v>28</v>
      </c>
      <c r="AX1481" s="13" t="s">
        <v>80</v>
      </c>
      <c r="AY1481" s="148" t="s">
        <v>158</v>
      </c>
    </row>
    <row r="1482" spans="2:65" s="11" customFormat="1" ht="22.9" customHeight="1">
      <c r="B1482" s="117"/>
      <c r="D1482" s="118" t="s">
        <v>71</v>
      </c>
      <c r="E1482" s="126" t="s">
        <v>1745</v>
      </c>
      <c r="F1482" s="126" t="s">
        <v>1746</v>
      </c>
      <c r="J1482" s="127">
        <f>BK1482</f>
        <v>0</v>
      </c>
      <c r="L1482" s="117"/>
      <c r="M1482" s="121"/>
      <c r="P1482" s="122">
        <f>P1483</f>
        <v>1042.9043359999998</v>
      </c>
      <c r="R1482" s="122">
        <f>R1483</f>
        <v>0</v>
      </c>
      <c r="T1482" s="123">
        <f>T1483</f>
        <v>0</v>
      </c>
      <c r="AR1482" s="118" t="s">
        <v>80</v>
      </c>
      <c r="AT1482" s="124" t="s">
        <v>71</v>
      </c>
      <c r="AU1482" s="124" t="s">
        <v>80</v>
      </c>
      <c r="AY1482" s="118" t="s">
        <v>158</v>
      </c>
      <c r="BK1482" s="125">
        <f>BK1483</f>
        <v>0</v>
      </c>
    </row>
    <row r="1483" spans="2:65" s="1" customFormat="1" ht="24.2" customHeight="1">
      <c r="B1483" s="128"/>
      <c r="C1483" s="129" t="s">
        <v>1747</v>
      </c>
      <c r="D1483" s="129" t="s">
        <v>160</v>
      </c>
      <c r="E1483" s="130" t="s">
        <v>1748</v>
      </c>
      <c r="F1483" s="131" t="s">
        <v>1749</v>
      </c>
      <c r="G1483" s="132" t="s">
        <v>188</v>
      </c>
      <c r="H1483" s="133">
        <v>375.68599999999998</v>
      </c>
      <c r="I1483" s="184"/>
      <c r="J1483" s="134">
        <f>ROUND(I1483*H1483,2)</f>
        <v>0</v>
      </c>
      <c r="K1483" s="131" t="s">
        <v>164</v>
      </c>
      <c r="L1483" s="29"/>
      <c r="M1483" s="135" t="s">
        <v>1</v>
      </c>
      <c r="N1483" s="136" t="s">
        <v>37</v>
      </c>
      <c r="O1483" s="137">
        <v>2.7759999999999998</v>
      </c>
      <c r="P1483" s="137">
        <f>O1483*H1483</f>
        <v>1042.9043359999998</v>
      </c>
      <c r="Q1483" s="137">
        <v>0</v>
      </c>
      <c r="R1483" s="137">
        <f>Q1483*H1483</f>
        <v>0</v>
      </c>
      <c r="S1483" s="137">
        <v>0</v>
      </c>
      <c r="T1483" s="138">
        <f>S1483*H1483</f>
        <v>0</v>
      </c>
      <c r="AR1483" s="139" t="s">
        <v>165</v>
      </c>
      <c r="AT1483" s="139" t="s">
        <v>160</v>
      </c>
      <c r="AU1483" s="139" t="s">
        <v>82</v>
      </c>
      <c r="AY1483" s="17" t="s">
        <v>158</v>
      </c>
      <c r="BE1483" s="140">
        <f>IF(N1483="základní",J1483,0)</f>
        <v>0</v>
      </c>
      <c r="BF1483" s="140">
        <f>IF(N1483="snížená",J1483,0)</f>
        <v>0</v>
      </c>
      <c r="BG1483" s="140">
        <f>IF(N1483="zákl. přenesená",J1483,0)</f>
        <v>0</v>
      </c>
      <c r="BH1483" s="140">
        <f>IF(N1483="sníž. přenesená",J1483,0)</f>
        <v>0</v>
      </c>
      <c r="BI1483" s="140">
        <f>IF(N1483="nulová",J1483,0)</f>
        <v>0</v>
      </c>
      <c r="BJ1483" s="17" t="s">
        <v>80</v>
      </c>
      <c r="BK1483" s="140">
        <f>ROUND(I1483*H1483,2)</f>
        <v>0</v>
      </c>
      <c r="BL1483" s="17" t="s">
        <v>165</v>
      </c>
      <c r="BM1483" s="139" t="s">
        <v>1750</v>
      </c>
    </row>
    <row r="1484" spans="2:65" s="11" customFormat="1" ht="25.9" customHeight="1">
      <c r="B1484" s="117"/>
      <c r="D1484" s="118" t="s">
        <v>71</v>
      </c>
      <c r="E1484" s="119" t="s">
        <v>1751</v>
      </c>
      <c r="F1484" s="119" t="s">
        <v>1752</v>
      </c>
      <c r="J1484" s="120">
        <f>BK1484</f>
        <v>0</v>
      </c>
      <c r="L1484" s="117"/>
      <c r="M1484" s="121"/>
      <c r="P1484" s="122">
        <f>P1485+P1542+P1604+P1645+P1665+P1676+P1719+P1785+P1810+P1886+P1952+P2067+P2075+P2130+P2165+P2297+P2346+P2412</f>
        <v>2464.8581199999999</v>
      </c>
      <c r="R1484" s="122">
        <f>R1485+R1542+R1604+R1645+R1665+R1676+R1719+R1785+R1810+R1886+R1952+R2067+R2075+R2130+R2165+R2297+R2346+R2412</f>
        <v>35.789350079999998</v>
      </c>
      <c r="T1484" s="123">
        <f>T1485+T1542+T1604+T1645+T1665+T1676+T1719+T1785+T1810+T1886+T1952+T2067+T2075+T2130+T2165+T2297+T2346+T2412</f>
        <v>7.8750160400000002</v>
      </c>
      <c r="AR1484" s="118" t="s">
        <v>82</v>
      </c>
      <c r="AT1484" s="124" t="s">
        <v>71</v>
      </c>
      <c r="AU1484" s="124" t="s">
        <v>72</v>
      </c>
      <c r="AY1484" s="118" t="s">
        <v>158</v>
      </c>
      <c r="BK1484" s="125">
        <f>BK1485+BK1542+BK1604+BK1645+BK1665+BK1676+BK1719+BK1785+BK1810+BK1886+BK1952+BK2067+BK2075+BK2130+BK2165+BK2297+BK2346+BK2412</f>
        <v>0</v>
      </c>
    </row>
    <row r="1485" spans="2:65" s="11" customFormat="1" ht="22.9" customHeight="1">
      <c r="B1485" s="117"/>
      <c r="D1485" s="118" t="s">
        <v>71</v>
      </c>
      <c r="E1485" s="126" t="s">
        <v>1753</v>
      </c>
      <c r="F1485" s="126" t="s">
        <v>1754</v>
      </c>
      <c r="J1485" s="127">
        <f>BK1485</f>
        <v>0</v>
      </c>
      <c r="L1485" s="117"/>
      <c r="M1485" s="121"/>
      <c r="P1485" s="122">
        <f>SUM(P1486:P1541)</f>
        <v>125.99105</v>
      </c>
      <c r="R1485" s="122">
        <f>SUM(R1486:R1541)</f>
        <v>3.11741584</v>
      </c>
      <c r="T1485" s="123">
        <f>SUM(T1486:T1541)</f>
        <v>0.65824000000000005</v>
      </c>
      <c r="AR1485" s="118" t="s">
        <v>82</v>
      </c>
      <c r="AT1485" s="124" t="s">
        <v>71</v>
      </c>
      <c r="AU1485" s="124" t="s">
        <v>80</v>
      </c>
      <c r="AY1485" s="118" t="s">
        <v>158</v>
      </c>
      <c r="BK1485" s="125">
        <f>SUM(BK1486:BK1541)</f>
        <v>0</v>
      </c>
    </row>
    <row r="1486" spans="2:65" s="1" customFormat="1" ht="24.2" customHeight="1">
      <c r="B1486" s="128"/>
      <c r="C1486" s="129" t="s">
        <v>1755</v>
      </c>
      <c r="D1486" s="129" t="s">
        <v>160</v>
      </c>
      <c r="E1486" s="130" t="s">
        <v>1756</v>
      </c>
      <c r="F1486" s="131" t="s">
        <v>1757</v>
      </c>
      <c r="G1486" s="132" t="s">
        <v>212</v>
      </c>
      <c r="H1486" s="133">
        <v>214.42500000000001</v>
      </c>
      <c r="I1486" s="184"/>
      <c r="J1486" s="134">
        <f>ROUND(I1486*H1486,2)</f>
        <v>0</v>
      </c>
      <c r="K1486" s="131" t="s">
        <v>164</v>
      </c>
      <c r="L1486" s="29"/>
      <c r="M1486" s="135" t="s">
        <v>1</v>
      </c>
      <c r="N1486" s="136" t="s">
        <v>37</v>
      </c>
      <c r="O1486" s="137">
        <v>2.4E-2</v>
      </c>
      <c r="P1486" s="137">
        <f>O1486*H1486</f>
        <v>5.1462000000000003</v>
      </c>
      <c r="Q1486" s="137">
        <v>0</v>
      </c>
      <c r="R1486" s="137">
        <f>Q1486*H1486</f>
        <v>0</v>
      </c>
      <c r="S1486" s="137">
        <v>0</v>
      </c>
      <c r="T1486" s="138">
        <f>S1486*H1486</f>
        <v>0</v>
      </c>
      <c r="AR1486" s="139" t="s">
        <v>255</v>
      </c>
      <c r="AT1486" s="139" t="s">
        <v>160</v>
      </c>
      <c r="AU1486" s="139" t="s">
        <v>82</v>
      </c>
      <c r="AY1486" s="17" t="s">
        <v>158</v>
      </c>
      <c r="BE1486" s="140">
        <f>IF(N1486="základní",J1486,0)</f>
        <v>0</v>
      </c>
      <c r="BF1486" s="140">
        <f>IF(N1486="snížená",J1486,0)</f>
        <v>0</v>
      </c>
      <c r="BG1486" s="140">
        <f>IF(N1486="zákl. přenesená",J1486,0)</f>
        <v>0</v>
      </c>
      <c r="BH1486" s="140">
        <f>IF(N1486="sníž. přenesená",J1486,0)</f>
        <v>0</v>
      </c>
      <c r="BI1486" s="140">
        <f>IF(N1486="nulová",J1486,0)</f>
        <v>0</v>
      </c>
      <c r="BJ1486" s="17" t="s">
        <v>80</v>
      </c>
      <c r="BK1486" s="140">
        <f>ROUND(I1486*H1486,2)</f>
        <v>0</v>
      </c>
      <c r="BL1486" s="17" t="s">
        <v>255</v>
      </c>
      <c r="BM1486" s="139" t="s">
        <v>1758</v>
      </c>
    </row>
    <row r="1487" spans="2:65" s="12" customFormat="1">
      <c r="B1487" s="141"/>
      <c r="D1487" s="142" t="s">
        <v>167</v>
      </c>
      <c r="E1487" s="143" t="s">
        <v>1</v>
      </c>
      <c r="F1487" s="144" t="s">
        <v>952</v>
      </c>
      <c r="H1487" s="143" t="s">
        <v>1</v>
      </c>
      <c r="L1487" s="141"/>
      <c r="M1487" s="145"/>
      <c r="T1487" s="146"/>
      <c r="AT1487" s="143" t="s">
        <v>167</v>
      </c>
      <c r="AU1487" s="143" t="s">
        <v>82</v>
      </c>
      <c r="AV1487" s="12" t="s">
        <v>80</v>
      </c>
      <c r="AW1487" s="12" t="s">
        <v>28</v>
      </c>
      <c r="AX1487" s="12" t="s">
        <v>72</v>
      </c>
      <c r="AY1487" s="143" t="s">
        <v>158</v>
      </c>
    </row>
    <row r="1488" spans="2:65" s="13" customFormat="1">
      <c r="B1488" s="147"/>
      <c r="D1488" s="142" t="s">
        <v>167</v>
      </c>
      <c r="E1488" s="148" t="s">
        <v>1</v>
      </c>
      <c r="F1488" s="149" t="s">
        <v>1759</v>
      </c>
      <c r="H1488" s="150">
        <v>25.654</v>
      </c>
      <c r="L1488" s="147"/>
      <c r="M1488" s="151"/>
      <c r="T1488" s="152"/>
      <c r="AT1488" s="148" t="s">
        <v>167</v>
      </c>
      <c r="AU1488" s="148" t="s">
        <v>82</v>
      </c>
      <c r="AV1488" s="13" t="s">
        <v>82</v>
      </c>
      <c r="AW1488" s="13" t="s">
        <v>28</v>
      </c>
      <c r="AX1488" s="13" t="s">
        <v>72</v>
      </c>
      <c r="AY1488" s="148" t="s">
        <v>158</v>
      </c>
    </row>
    <row r="1489" spans="2:65" s="12" customFormat="1">
      <c r="B1489" s="141"/>
      <c r="D1489" s="142" t="s">
        <v>167</v>
      </c>
      <c r="E1489" s="143" t="s">
        <v>1</v>
      </c>
      <c r="F1489" s="144" t="s">
        <v>1075</v>
      </c>
      <c r="H1489" s="143" t="s">
        <v>1</v>
      </c>
      <c r="L1489" s="141"/>
      <c r="M1489" s="145"/>
      <c r="T1489" s="146"/>
      <c r="AT1489" s="143" t="s">
        <v>167</v>
      </c>
      <c r="AU1489" s="143" t="s">
        <v>82</v>
      </c>
      <c r="AV1489" s="12" t="s">
        <v>80</v>
      </c>
      <c r="AW1489" s="12" t="s">
        <v>28</v>
      </c>
      <c r="AX1489" s="12" t="s">
        <v>72</v>
      </c>
      <c r="AY1489" s="143" t="s">
        <v>158</v>
      </c>
    </row>
    <row r="1490" spans="2:65" s="13" customFormat="1" ht="22.5">
      <c r="B1490" s="147"/>
      <c r="D1490" s="142" t="s">
        <v>167</v>
      </c>
      <c r="E1490" s="148" t="s">
        <v>1</v>
      </c>
      <c r="F1490" s="149" t="s">
        <v>1760</v>
      </c>
      <c r="H1490" s="150">
        <v>159.77099999999999</v>
      </c>
      <c r="L1490" s="147"/>
      <c r="M1490" s="151"/>
      <c r="T1490" s="152"/>
      <c r="AT1490" s="148" t="s">
        <v>167</v>
      </c>
      <c r="AU1490" s="148" t="s">
        <v>82</v>
      </c>
      <c r="AV1490" s="13" t="s">
        <v>82</v>
      </c>
      <c r="AW1490" s="13" t="s">
        <v>28</v>
      </c>
      <c r="AX1490" s="13" t="s">
        <v>72</v>
      </c>
      <c r="AY1490" s="148" t="s">
        <v>158</v>
      </c>
    </row>
    <row r="1491" spans="2:65" s="13" customFormat="1">
      <c r="B1491" s="147"/>
      <c r="D1491" s="142" t="s">
        <v>167</v>
      </c>
      <c r="E1491" s="148" t="s">
        <v>1</v>
      </c>
      <c r="F1491" s="149" t="s">
        <v>1028</v>
      </c>
      <c r="H1491" s="150">
        <v>29</v>
      </c>
      <c r="L1491" s="147"/>
      <c r="M1491" s="151"/>
      <c r="T1491" s="152"/>
      <c r="AT1491" s="148" t="s">
        <v>167</v>
      </c>
      <c r="AU1491" s="148" t="s">
        <v>82</v>
      </c>
      <c r="AV1491" s="13" t="s">
        <v>82</v>
      </c>
      <c r="AW1491" s="13" t="s">
        <v>28</v>
      </c>
      <c r="AX1491" s="13" t="s">
        <v>72</v>
      </c>
      <c r="AY1491" s="148" t="s">
        <v>158</v>
      </c>
    </row>
    <row r="1492" spans="2:65" s="14" customFormat="1">
      <c r="B1492" s="153"/>
      <c r="D1492" s="142" t="s">
        <v>167</v>
      </c>
      <c r="E1492" s="154" t="s">
        <v>1</v>
      </c>
      <c r="F1492" s="155" t="s">
        <v>200</v>
      </c>
      <c r="H1492" s="156">
        <v>214.42500000000001</v>
      </c>
      <c r="L1492" s="153"/>
      <c r="M1492" s="157"/>
      <c r="T1492" s="158"/>
      <c r="AT1492" s="154" t="s">
        <v>167</v>
      </c>
      <c r="AU1492" s="154" t="s">
        <v>82</v>
      </c>
      <c r="AV1492" s="14" t="s">
        <v>165</v>
      </c>
      <c r="AW1492" s="14" t="s">
        <v>28</v>
      </c>
      <c r="AX1492" s="14" t="s">
        <v>80</v>
      </c>
      <c r="AY1492" s="154" t="s">
        <v>158</v>
      </c>
    </row>
    <row r="1493" spans="2:65" s="1" customFormat="1" ht="16.5" customHeight="1">
      <c r="B1493" s="128"/>
      <c r="C1493" s="159" t="s">
        <v>1761</v>
      </c>
      <c r="D1493" s="159" t="s">
        <v>242</v>
      </c>
      <c r="E1493" s="160" t="s">
        <v>1762</v>
      </c>
      <c r="F1493" s="161" t="s">
        <v>1763</v>
      </c>
      <c r="G1493" s="162" t="s">
        <v>188</v>
      </c>
      <c r="H1493" s="163">
        <v>6.4000000000000001E-2</v>
      </c>
      <c r="I1493" s="188"/>
      <c r="J1493" s="164">
        <f>ROUND(I1493*H1493,2)</f>
        <v>0</v>
      </c>
      <c r="K1493" s="161" t="s">
        <v>164</v>
      </c>
      <c r="L1493" s="165"/>
      <c r="M1493" s="166" t="s">
        <v>1</v>
      </c>
      <c r="N1493" s="167" t="s">
        <v>37</v>
      </c>
      <c r="O1493" s="137">
        <v>0</v>
      </c>
      <c r="P1493" s="137">
        <f>O1493*H1493</f>
        <v>0</v>
      </c>
      <c r="Q1493" s="137">
        <v>1</v>
      </c>
      <c r="R1493" s="137">
        <f>Q1493*H1493</f>
        <v>6.4000000000000001E-2</v>
      </c>
      <c r="S1493" s="137">
        <v>0</v>
      </c>
      <c r="T1493" s="138">
        <f>S1493*H1493</f>
        <v>0</v>
      </c>
      <c r="AR1493" s="139" t="s">
        <v>357</v>
      </c>
      <c r="AT1493" s="139" t="s">
        <v>242</v>
      </c>
      <c r="AU1493" s="139" t="s">
        <v>82</v>
      </c>
      <c r="AY1493" s="17" t="s">
        <v>158</v>
      </c>
      <c r="BE1493" s="140">
        <f>IF(N1493="základní",J1493,0)</f>
        <v>0</v>
      </c>
      <c r="BF1493" s="140">
        <f>IF(N1493="snížená",J1493,0)</f>
        <v>0</v>
      </c>
      <c r="BG1493" s="140">
        <f>IF(N1493="zákl. přenesená",J1493,0)</f>
        <v>0</v>
      </c>
      <c r="BH1493" s="140">
        <f>IF(N1493="sníž. přenesená",J1493,0)</f>
        <v>0</v>
      </c>
      <c r="BI1493" s="140">
        <f>IF(N1493="nulová",J1493,0)</f>
        <v>0</v>
      </c>
      <c r="BJ1493" s="17" t="s">
        <v>80</v>
      </c>
      <c r="BK1493" s="140">
        <f>ROUND(I1493*H1493,2)</f>
        <v>0</v>
      </c>
      <c r="BL1493" s="17" t="s">
        <v>255</v>
      </c>
      <c r="BM1493" s="139" t="s">
        <v>1764</v>
      </c>
    </row>
    <row r="1494" spans="2:65" s="13" customFormat="1">
      <c r="B1494" s="147"/>
      <c r="D1494" s="142" t="s">
        <v>167</v>
      </c>
      <c r="F1494" s="149" t="s">
        <v>1765</v>
      </c>
      <c r="H1494" s="150">
        <v>6.4000000000000001E-2</v>
      </c>
      <c r="L1494" s="147"/>
      <c r="M1494" s="151"/>
      <c r="T1494" s="152"/>
      <c r="AT1494" s="148" t="s">
        <v>167</v>
      </c>
      <c r="AU1494" s="148" t="s">
        <v>82</v>
      </c>
      <c r="AV1494" s="13" t="s">
        <v>82</v>
      </c>
      <c r="AW1494" s="13" t="s">
        <v>3</v>
      </c>
      <c r="AX1494" s="13" t="s">
        <v>80</v>
      </c>
      <c r="AY1494" s="148" t="s">
        <v>158</v>
      </c>
    </row>
    <row r="1495" spans="2:65" s="1" customFormat="1" ht="24.2" customHeight="1">
      <c r="B1495" s="128"/>
      <c r="C1495" s="129" t="s">
        <v>1766</v>
      </c>
      <c r="D1495" s="129" t="s">
        <v>160</v>
      </c>
      <c r="E1495" s="130" t="s">
        <v>1767</v>
      </c>
      <c r="F1495" s="131" t="s">
        <v>1768</v>
      </c>
      <c r="G1495" s="132" t="s">
        <v>212</v>
      </c>
      <c r="H1495" s="133">
        <v>9.5039999999999996</v>
      </c>
      <c r="I1495" s="184"/>
      <c r="J1495" s="134">
        <f>ROUND(I1495*H1495,2)</f>
        <v>0</v>
      </c>
      <c r="K1495" s="131" t="s">
        <v>164</v>
      </c>
      <c r="L1495" s="29"/>
      <c r="M1495" s="135" t="s">
        <v>1</v>
      </c>
      <c r="N1495" s="136" t="s">
        <v>37</v>
      </c>
      <c r="O1495" s="137">
        <v>5.3999999999999999E-2</v>
      </c>
      <c r="P1495" s="137">
        <f>O1495*H1495</f>
        <v>0.51321600000000001</v>
      </c>
      <c r="Q1495" s="137">
        <v>0</v>
      </c>
      <c r="R1495" s="137">
        <f>Q1495*H1495</f>
        <v>0</v>
      </c>
      <c r="S1495" s="137">
        <v>0</v>
      </c>
      <c r="T1495" s="138">
        <f>S1495*H1495</f>
        <v>0</v>
      </c>
      <c r="AR1495" s="139" t="s">
        <v>255</v>
      </c>
      <c r="AT1495" s="139" t="s">
        <v>160</v>
      </c>
      <c r="AU1495" s="139" t="s">
        <v>82</v>
      </c>
      <c r="AY1495" s="17" t="s">
        <v>158</v>
      </c>
      <c r="BE1495" s="140">
        <f>IF(N1495="základní",J1495,0)</f>
        <v>0</v>
      </c>
      <c r="BF1495" s="140">
        <f>IF(N1495="snížená",J1495,0)</f>
        <v>0</v>
      </c>
      <c r="BG1495" s="140">
        <f>IF(N1495="zákl. přenesená",J1495,0)</f>
        <v>0</v>
      </c>
      <c r="BH1495" s="140">
        <f>IF(N1495="sníž. přenesená",J1495,0)</f>
        <v>0</v>
      </c>
      <c r="BI1495" s="140">
        <f>IF(N1495="nulová",J1495,0)</f>
        <v>0</v>
      </c>
      <c r="BJ1495" s="17" t="s">
        <v>80</v>
      </c>
      <c r="BK1495" s="140">
        <f>ROUND(I1495*H1495,2)</f>
        <v>0</v>
      </c>
      <c r="BL1495" s="17" t="s">
        <v>255</v>
      </c>
      <c r="BM1495" s="139" t="s">
        <v>1769</v>
      </c>
    </row>
    <row r="1496" spans="2:65" s="12" customFormat="1">
      <c r="B1496" s="141"/>
      <c r="D1496" s="142" t="s">
        <v>167</v>
      </c>
      <c r="E1496" s="143" t="s">
        <v>1</v>
      </c>
      <c r="F1496" s="144" t="s">
        <v>1770</v>
      </c>
      <c r="H1496" s="143" t="s">
        <v>1</v>
      </c>
      <c r="L1496" s="141"/>
      <c r="M1496" s="145"/>
      <c r="T1496" s="146"/>
      <c r="AT1496" s="143" t="s">
        <v>167</v>
      </c>
      <c r="AU1496" s="143" t="s">
        <v>82</v>
      </c>
      <c r="AV1496" s="12" t="s">
        <v>80</v>
      </c>
      <c r="AW1496" s="12" t="s">
        <v>28</v>
      </c>
      <c r="AX1496" s="12" t="s">
        <v>72</v>
      </c>
      <c r="AY1496" s="143" t="s">
        <v>158</v>
      </c>
    </row>
    <row r="1497" spans="2:65" s="13" customFormat="1">
      <c r="B1497" s="147"/>
      <c r="D1497" s="142" t="s">
        <v>167</v>
      </c>
      <c r="E1497" s="148" t="s">
        <v>1</v>
      </c>
      <c r="F1497" s="149" t="s">
        <v>1771</v>
      </c>
      <c r="H1497" s="150">
        <v>9.5039999999999996</v>
      </c>
      <c r="L1497" s="147"/>
      <c r="M1497" s="151"/>
      <c r="T1497" s="152"/>
      <c r="AT1497" s="148" t="s">
        <v>167</v>
      </c>
      <c r="AU1497" s="148" t="s">
        <v>82</v>
      </c>
      <c r="AV1497" s="13" t="s">
        <v>82</v>
      </c>
      <c r="AW1497" s="13" t="s">
        <v>28</v>
      </c>
      <c r="AX1497" s="13" t="s">
        <v>80</v>
      </c>
      <c r="AY1497" s="148" t="s">
        <v>158</v>
      </c>
    </row>
    <row r="1498" spans="2:65" s="1" customFormat="1" ht="16.5" customHeight="1">
      <c r="B1498" s="128"/>
      <c r="C1498" s="159" t="s">
        <v>1772</v>
      </c>
      <c r="D1498" s="159" t="s">
        <v>242</v>
      </c>
      <c r="E1498" s="160" t="s">
        <v>1762</v>
      </c>
      <c r="F1498" s="161" t="s">
        <v>1763</v>
      </c>
      <c r="G1498" s="162" t="s">
        <v>188</v>
      </c>
      <c r="H1498" s="163">
        <v>3.0000000000000001E-3</v>
      </c>
      <c r="I1498" s="188"/>
      <c r="J1498" s="164">
        <f>ROUND(I1498*H1498,2)</f>
        <v>0</v>
      </c>
      <c r="K1498" s="161" t="s">
        <v>164</v>
      </c>
      <c r="L1498" s="165"/>
      <c r="M1498" s="166" t="s">
        <v>1</v>
      </c>
      <c r="N1498" s="167" t="s">
        <v>37</v>
      </c>
      <c r="O1498" s="137">
        <v>0</v>
      </c>
      <c r="P1498" s="137">
        <f>O1498*H1498</f>
        <v>0</v>
      </c>
      <c r="Q1498" s="137">
        <v>1</v>
      </c>
      <c r="R1498" s="137">
        <f>Q1498*H1498</f>
        <v>3.0000000000000001E-3</v>
      </c>
      <c r="S1498" s="137">
        <v>0</v>
      </c>
      <c r="T1498" s="138">
        <f>S1498*H1498</f>
        <v>0</v>
      </c>
      <c r="AR1498" s="139" t="s">
        <v>357</v>
      </c>
      <c r="AT1498" s="139" t="s">
        <v>242</v>
      </c>
      <c r="AU1498" s="139" t="s">
        <v>82</v>
      </c>
      <c r="AY1498" s="17" t="s">
        <v>158</v>
      </c>
      <c r="BE1498" s="140">
        <f>IF(N1498="základní",J1498,0)</f>
        <v>0</v>
      </c>
      <c r="BF1498" s="140">
        <f>IF(N1498="snížená",J1498,0)</f>
        <v>0</v>
      </c>
      <c r="BG1498" s="140">
        <f>IF(N1498="zákl. přenesená",J1498,0)</f>
        <v>0</v>
      </c>
      <c r="BH1498" s="140">
        <f>IF(N1498="sníž. přenesená",J1498,0)</f>
        <v>0</v>
      </c>
      <c r="BI1498" s="140">
        <f>IF(N1498="nulová",J1498,0)</f>
        <v>0</v>
      </c>
      <c r="BJ1498" s="17" t="s">
        <v>80</v>
      </c>
      <c r="BK1498" s="140">
        <f>ROUND(I1498*H1498,2)</f>
        <v>0</v>
      </c>
      <c r="BL1498" s="17" t="s">
        <v>255</v>
      </c>
      <c r="BM1498" s="139" t="s">
        <v>1773</v>
      </c>
    </row>
    <row r="1499" spans="2:65" s="13" customFormat="1">
      <c r="B1499" s="147"/>
      <c r="D1499" s="142" t="s">
        <v>167</v>
      </c>
      <c r="F1499" s="149" t="s">
        <v>1774</v>
      </c>
      <c r="H1499" s="150">
        <v>3.0000000000000001E-3</v>
      </c>
      <c r="L1499" s="147"/>
      <c r="M1499" s="151"/>
      <c r="T1499" s="152"/>
      <c r="AT1499" s="148" t="s">
        <v>167</v>
      </c>
      <c r="AU1499" s="148" t="s">
        <v>82</v>
      </c>
      <c r="AV1499" s="13" t="s">
        <v>82</v>
      </c>
      <c r="AW1499" s="13" t="s">
        <v>3</v>
      </c>
      <c r="AX1499" s="13" t="s">
        <v>80</v>
      </c>
      <c r="AY1499" s="148" t="s">
        <v>158</v>
      </c>
    </row>
    <row r="1500" spans="2:65" s="1" customFormat="1" ht="16.5" customHeight="1">
      <c r="B1500" s="128"/>
      <c r="C1500" s="129" t="s">
        <v>1775</v>
      </c>
      <c r="D1500" s="129" t="s">
        <v>160</v>
      </c>
      <c r="E1500" s="130" t="s">
        <v>1776</v>
      </c>
      <c r="F1500" s="131" t="s">
        <v>1777</v>
      </c>
      <c r="G1500" s="132" t="s">
        <v>212</v>
      </c>
      <c r="H1500" s="133">
        <v>164.56</v>
      </c>
      <c r="I1500" s="184"/>
      <c r="J1500" s="134">
        <f>ROUND(I1500*H1500,2)</f>
        <v>0</v>
      </c>
      <c r="K1500" s="131" t="s">
        <v>164</v>
      </c>
      <c r="L1500" s="29"/>
      <c r="M1500" s="135" t="s">
        <v>1</v>
      </c>
      <c r="N1500" s="136" t="s">
        <v>37</v>
      </c>
      <c r="O1500" s="137">
        <v>5.6000000000000001E-2</v>
      </c>
      <c r="P1500" s="137">
        <f>O1500*H1500</f>
        <v>9.2153600000000004</v>
      </c>
      <c r="Q1500" s="137">
        <v>0</v>
      </c>
      <c r="R1500" s="137">
        <f>Q1500*H1500</f>
        <v>0</v>
      </c>
      <c r="S1500" s="137">
        <v>4.0000000000000001E-3</v>
      </c>
      <c r="T1500" s="138">
        <f>S1500*H1500</f>
        <v>0.65824000000000005</v>
      </c>
      <c r="AR1500" s="139" t="s">
        <v>255</v>
      </c>
      <c r="AT1500" s="139" t="s">
        <v>160</v>
      </c>
      <c r="AU1500" s="139" t="s">
        <v>82</v>
      </c>
      <c r="AY1500" s="17" t="s">
        <v>158</v>
      </c>
      <c r="BE1500" s="140">
        <f>IF(N1500="základní",J1500,0)</f>
        <v>0</v>
      </c>
      <c r="BF1500" s="140">
        <f>IF(N1500="snížená",J1500,0)</f>
        <v>0</v>
      </c>
      <c r="BG1500" s="140">
        <f>IF(N1500="zákl. přenesená",J1500,0)</f>
        <v>0</v>
      </c>
      <c r="BH1500" s="140">
        <f>IF(N1500="sníž. přenesená",J1500,0)</f>
        <v>0</v>
      </c>
      <c r="BI1500" s="140">
        <f>IF(N1500="nulová",J1500,0)</f>
        <v>0</v>
      </c>
      <c r="BJ1500" s="17" t="s">
        <v>80</v>
      </c>
      <c r="BK1500" s="140">
        <f>ROUND(I1500*H1500,2)</f>
        <v>0</v>
      </c>
      <c r="BL1500" s="17" t="s">
        <v>255</v>
      </c>
      <c r="BM1500" s="139" t="s">
        <v>1778</v>
      </c>
    </row>
    <row r="1501" spans="2:65" s="12" customFormat="1">
      <c r="B1501" s="141"/>
      <c r="D1501" s="142" t="s">
        <v>167</v>
      </c>
      <c r="E1501" s="143" t="s">
        <v>1</v>
      </c>
      <c r="F1501" s="144" t="s">
        <v>1455</v>
      </c>
      <c r="H1501" s="143" t="s">
        <v>1</v>
      </c>
      <c r="L1501" s="141"/>
      <c r="M1501" s="145"/>
      <c r="T1501" s="146"/>
      <c r="AT1501" s="143" t="s">
        <v>167</v>
      </c>
      <c r="AU1501" s="143" t="s">
        <v>82</v>
      </c>
      <c r="AV1501" s="12" t="s">
        <v>80</v>
      </c>
      <c r="AW1501" s="12" t="s">
        <v>28</v>
      </c>
      <c r="AX1501" s="12" t="s">
        <v>72</v>
      </c>
      <c r="AY1501" s="143" t="s">
        <v>158</v>
      </c>
    </row>
    <row r="1502" spans="2:65" s="13" customFormat="1">
      <c r="B1502" s="147"/>
      <c r="D1502" s="142" t="s">
        <v>167</v>
      </c>
      <c r="E1502" s="148" t="s">
        <v>1</v>
      </c>
      <c r="F1502" s="149" t="s">
        <v>1456</v>
      </c>
      <c r="H1502" s="150">
        <v>140</v>
      </c>
      <c r="L1502" s="147"/>
      <c r="M1502" s="151"/>
      <c r="T1502" s="152"/>
      <c r="AT1502" s="148" t="s">
        <v>167</v>
      </c>
      <c r="AU1502" s="148" t="s">
        <v>82</v>
      </c>
      <c r="AV1502" s="13" t="s">
        <v>82</v>
      </c>
      <c r="AW1502" s="13" t="s">
        <v>28</v>
      </c>
      <c r="AX1502" s="13" t="s">
        <v>72</v>
      </c>
      <c r="AY1502" s="148" t="s">
        <v>158</v>
      </c>
    </row>
    <row r="1503" spans="2:65" s="13" customFormat="1">
      <c r="B1503" s="147"/>
      <c r="D1503" s="142" t="s">
        <v>167</v>
      </c>
      <c r="E1503" s="148" t="s">
        <v>1</v>
      </c>
      <c r="F1503" s="149" t="s">
        <v>1457</v>
      </c>
      <c r="H1503" s="150">
        <v>16.3</v>
      </c>
      <c r="L1503" s="147"/>
      <c r="M1503" s="151"/>
      <c r="T1503" s="152"/>
      <c r="AT1503" s="148" t="s">
        <v>167</v>
      </c>
      <c r="AU1503" s="148" t="s">
        <v>82</v>
      </c>
      <c r="AV1503" s="13" t="s">
        <v>82</v>
      </c>
      <c r="AW1503" s="13" t="s">
        <v>28</v>
      </c>
      <c r="AX1503" s="13" t="s">
        <v>72</v>
      </c>
      <c r="AY1503" s="148" t="s">
        <v>158</v>
      </c>
    </row>
    <row r="1504" spans="2:65" s="13" customFormat="1">
      <c r="B1504" s="147"/>
      <c r="D1504" s="142" t="s">
        <v>167</v>
      </c>
      <c r="E1504" s="148" t="s">
        <v>1</v>
      </c>
      <c r="F1504" s="149" t="s">
        <v>1779</v>
      </c>
      <c r="H1504" s="150">
        <v>8.26</v>
      </c>
      <c r="L1504" s="147"/>
      <c r="M1504" s="151"/>
      <c r="T1504" s="152"/>
      <c r="AT1504" s="148" t="s">
        <v>167</v>
      </c>
      <c r="AU1504" s="148" t="s">
        <v>82</v>
      </c>
      <c r="AV1504" s="13" t="s">
        <v>82</v>
      </c>
      <c r="AW1504" s="13" t="s">
        <v>28</v>
      </c>
      <c r="AX1504" s="13" t="s">
        <v>72</v>
      </c>
      <c r="AY1504" s="148" t="s">
        <v>158</v>
      </c>
    </row>
    <row r="1505" spans="2:65" s="14" customFormat="1">
      <c r="B1505" s="153"/>
      <c r="D1505" s="142" t="s">
        <v>167</v>
      </c>
      <c r="E1505" s="154" t="s">
        <v>1</v>
      </c>
      <c r="F1505" s="155" t="s">
        <v>200</v>
      </c>
      <c r="H1505" s="156">
        <v>164.56</v>
      </c>
      <c r="L1505" s="153"/>
      <c r="M1505" s="157"/>
      <c r="T1505" s="158"/>
      <c r="AT1505" s="154" t="s">
        <v>167</v>
      </c>
      <c r="AU1505" s="154" t="s">
        <v>82</v>
      </c>
      <c r="AV1505" s="14" t="s">
        <v>165</v>
      </c>
      <c r="AW1505" s="14" t="s">
        <v>28</v>
      </c>
      <c r="AX1505" s="14" t="s">
        <v>80</v>
      </c>
      <c r="AY1505" s="154" t="s">
        <v>158</v>
      </c>
    </row>
    <row r="1506" spans="2:65" s="1" customFormat="1" ht="24.2" customHeight="1">
      <c r="B1506" s="128"/>
      <c r="C1506" s="129" t="s">
        <v>1780</v>
      </c>
      <c r="D1506" s="129" t="s">
        <v>160</v>
      </c>
      <c r="E1506" s="130" t="s">
        <v>1781</v>
      </c>
      <c r="F1506" s="131" t="s">
        <v>1782</v>
      </c>
      <c r="G1506" s="132" t="s">
        <v>212</v>
      </c>
      <c r="H1506" s="133">
        <v>428.85</v>
      </c>
      <c r="I1506" s="184"/>
      <c r="J1506" s="134">
        <f>ROUND(I1506*H1506,2)</f>
        <v>0</v>
      </c>
      <c r="K1506" s="131" t="s">
        <v>164</v>
      </c>
      <c r="L1506" s="29"/>
      <c r="M1506" s="135" t="s">
        <v>1</v>
      </c>
      <c r="N1506" s="136" t="s">
        <v>37</v>
      </c>
      <c r="O1506" s="137">
        <v>0.222</v>
      </c>
      <c r="P1506" s="137">
        <f>O1506*H1506</f>
        <v>95.204700000000003</v>
      </c>
      <c r="Q1506" s="137">
        <v>4.0000000000000002E-4</v>
      </c>
      <c r="R1506" s="137">
        <f>Q1506*H1506</f>
        <v>0.17154000000000003</v>
      </c>
      <c r="S1506" s="137">
        <v>0</v>
      </c>
      <c r="T1506" s="138">
        <f>S1506*H1506</f>
        <v>0</v>
      </c>
      <c r="AR1506" s="139" t="s">
        <v>255</v>
      </c>
      <c r="AT1506" s="139" t="s">
        <v>160</v>
      </c>
      <c r="AU1506" s="139" t="s">
        <v>82</v>
      </c>
      <c r="AY1506" s="17" t="s">
        <v>158</v>
      </c>
      <c r="BE1506" s="140">
        <f>IF(N1506="základní",J1506,0)</f>
        <v>0</v>
      </c>
      <c r="BF1506" s="140">
        <f>IF(N1506="snížená",J1506,0)</f>
        <v>0</v>
      </c>
      <c r="BG1506" s="140">
        <f>IF(N1506="zákl. přenesená",J1506,0)</f>
        <v>0</v>
      </c>
      <c r="BH1506" s="140">
        <f>IF(N1506="sníž. přenesená",J1506,0)</f>
        <v>0</v>
      </c>
      <c r="BI1506" s="140">
        <f>IF(N1506="nulová",J1506,0)</f>
        <v>0</v>
      </c>
      <c r="BJ1506" s="17" t="s">
        <v>80</v>
      </c>
      <c r="BK1506" s="140">
        <f>ROUND(I1506*H1506,2)</f>
        <v>0</v>
      </c>
      <c r="BL1506" s="17" t="s">
        <v>255</v>
      </c>
      <c r="BM1506" s="139" t="s">
        <v>1783</v>
      </c>
    </row>
    <row r="1507" spans="2:65" s="12" customFormat="1">
      <c r="B1507" s="141"/>
      <c r="D1507" s="142" t="s">
        <v>167</v>
      </c>
      <c r="E1507" s="143" t="s">
        <v>1</v>
      </c>
      <c r="F1507" s="144" t="s">
        <v>952</v>
      </c>
      <c r="H1507" s="143" t="s">
        <v>1</v>
      </c>
      <c r="L1507" s="141"/>
      <c r="M1507" s="145"/>
      <c r="T1507" s="146"/>
      <c r="AT1507" s="143" t="s">
        <v>167</v>
      </c>
      <c r="AU1507" s="143" t="s">
        <v>82</v>
      </c>
      <c r="AV1507" s="12" t="s">
        <v>80</v>
      </c>
      <c r="AW1507" s="12" t="s">
        <v>28</v>
      </c>
      <c r="AX1507" s="12" t="s">
        <v>72</v>
      </c>
      <c r="AY1507" s="143" t="s">
        <v>158</v>
      </c>
    </row>
    <row r="1508" spans="2:65" s="13" customFormat="1">
      <c r="B1508" s="147"/>
      <c r="D1508" s="142" t="s">
        <v>167</v>
      </c>
      <c r="E1508" s="148" t="s">
        <v>1</v>
      </c>
      <c r="F1508" s="149" t="s">
        <v>1759</v>
      </c>
      <c r="H1508" s="150">
        <v>25.654</v>
      </c>
      <c r="L1508" s="147"/>
      <c r="M1508" s="151"/>
      <c r="T1508" s="152"/>
      <c r="AT1508" s="148" t="s">
        <v>167</v>
      </c>
      <c r="AU1508" s="148" t="s">
        <v>82</v>
      </c>
      <c r="AV1508" s="13" t="s">
        <v>82</v>
      </c>
      <c r="AW1508" s="13" t="s">
        <v>28</v>
      </c>
      <c r="AX1508" s="13" t="s">
        <v>72</v>
      </c>
      <c r="AY1508" s="148" t="s">
        <v>158</v>
      </c>
    </row>
    <row r="1509" spans="2:65" s="13" customFormat="1">
      <c r="B1509" s="147"/>
      <c r="D1509" s="142" t="s">
        <v>167</v>
      </c>
      <c r="E1509" s="148" t="s">
        <v>1</v>
      </c>
      <c r="F1509" s="149" t="s">
        <v>1784</v>
      </c>
      <c r="H1509" s="150">
        <v>25.654</v>
      </c>
      <c r="L1509" s="147"/>
      <c r="M1509" s="151"/>
      <c r="T1509" s="152"/>
      <c r="AT1509" s="148" t="s">
        <v>167</v>
      </c>
      <c r="AU1509" s="148" t="s">
        <v>82</v>
      </c>
      <c r="AV1509" s="13" t="s">
        <v>82</v>
      </c>
      <c r="AW1509" s="13" t="s">
        <v>28</v>
      </c>
      <c r="AX1509" s="13" t="s">
        <v>72</v>
      </c>
      <c r="AY1509" s="148" t="s">
        <v>158</v>
      </c>
    </row>
    <row r="1510" spans="2:65" s="15" customFormat="1">
      <c r="B1510" s="168"/>
      <c r="D1510" s="142" t="s">
        <v>167</v>
      </c>
      <c r="E1510" s="169" t="s">
        <v>1</v>
      </c>
      <c r="F1510" s="170" t="s">
        <v>331</v>
      </c>
      <c r="H1510" s="171">
        <v>51.308</v>
      </c>
      <c r="L1510" s="168"/>
      <c r="M1510" s="172"/>
      <c r="T1510" s="173"/>
      <c r="AT1510" s="169" t="s">
        <v>167</v>
      </c>
      <c r="AU1510" s="169" t="s">
        <v>82</v>
      </c>
      <c r="AV1510" s="15" t="s">
        <v>178</v>
      </c>
      <c r="AW1510" s="15" t="s">
        <v>28</v>
      </c>
      <c r="AX1510" s="15" t="s">
        <v>72</v>
      </c>
      <c r="AY1510" s="169" t="s">
        <v>158</v>
      </c>
    </row>
    <row r="1511" spans="2:65" s="12" customFormat="1">
      <c r="B1511" s="141"/>
      <c r="D1511" s="142" t="s">
        <v>167</v>
      </c>
      <c r="E1511" s="143" t="s">
        <v>1</v>
      </c>
      <c r="F1511" s="144" t="s">
        <v>1075</v>
      </c>
      <c r="H1511" s="143" t="s">
        <v>1</v>
      </c>
      <c r="L1511" s="141"/>
      <c r="M1511" s="145"/>
      <c r="T1511" s="146"/>
      <c r="AT1511" s="143" t="s">
        <v>167</v>
      </c>
      <c r="AU1511" s="143" t="s">
        <v>82</v>
      </c>
      <c r="AV1511" s="12" t="s">
        <v>80</v>
      </c>
      <c r="AW1511" s="12" t="s">
        <v>28</v>
      </c>
      <c r="AX1511" s="12" t="s">
        <v>72</v>
      </c>
      <c r="AY1511" s="143" t="s">
        <v>158</v>
      </c>
    </row>
    <row r="1512" spans="2:65" s="13" customFormat="1" ht="22.5">
      <c r="B1512" s="147"/>
      <c r="D1512" s="142" t="s">
        <v>167</v>
      </c>
      <c r="E1512" s="148" t="s">
        <v>1</v>
      </c>
      <c r="F1512" s="149" t="s">
        <v>1760</v>
      </c>
      <c r="H1512" s="150">
        <v>159.77099999999999</v>
      </c>
      <c r="L1512" s="147"/>
      <c r="M1512" s="151"/>
      <c r="T1512" s="152"/>
      <c r="AT1512" s="148" t="s">
        <v>167</v>
      </c>
      <c r="AU1512" s="148" t="s">
        <v>82</v>
      </c>
      <c r="AV1512" s="13" t="s">
        <v>82</v>
      </c>
      <c r="AW1512" s="13" t="s">
        <v>28</v>
      </c>
      <c r="AX1512" s="13" t="s">
        <v>72</v>
      </c>
      <c r="AY1512" s="148" t="s">
        <v>158</v>
      </c>
    </row>
    <row r="1513" spans="2:65" s="13" customFormat="1">
      <c r="B1513" s="147"/>
      <c r="D1513" s="142" t="s">
        <v>167</v>
      </c>
      <c r="E1513" s="148" t="s">
        <v>1</v>
      </c>
      <c r="F1513" s="149" t="s">
        <v>1785</v>
      </c>
      <c r="H1513" s="150">
        <v>159.77099999999999</v>
      </c>
      <c r="L1513" s="147"/>
      <c r="M1513" s="151"/>
      <c r="T1513" s="152"/>
      <c r="AT1513" s="148" t="s">
        <v>167</v>
      </c>
      <c r="AU1513" s="148" t="s">
        <v>82</v>
      </c>
      <c r="AV1513" s="13" t="s">
        <v>82</v>
      </c>
      <c r="AW1513" s="13" t="s">
        <v>28</v>
      </c>
      <c r="AX1513" s="13" t="s">
        <v>72</v>
      </c>
      <c r="AY1513" s="148" t="s">
        <v>158</v>
      </c>
    </row>
    <row r="1514" spans="2:65" s="15" customFormat="1">
      <c r="B1514" s="168"/>
      <c r="D1514" s="142" t="s">
        <v>167</v>
      </c>
      <c r="E1514" s="169" t="s">
        <v>1</v>
      </c>
      <c r="F1514" s="170" t="s">
        <v>331</v>
      </c>
      <c r="H1514" s="171">
        <v>319.54199999999997</v>
      </c>
      <c r="L1514" s="168"/>
      <c r="M1514" s="172"/>
      <c r="T1514" s="173"/>
      <c r="AT1514" s="169" t="s">
        <v>167</v>
      </c>
      <c r="AU1514" s="169" t="s">
        <v>82</v>
      </c>
      <c r="AV1514" s="15" t="s">
        <v>178</v>
      </c>
      <c r="AW1514" s="15" t="s">
        <v>28</v>
      </c>
      <c r="AX1514" s="15" t="s">
        <v>72</v>
      </c>
      <c r="AY1514" s="169" t="s">
        <v>158</v>
      </c>
    </row>
    <row r="1515" spans="2:65" s="13" customFormat="1">
      <c r="B1515" s="147"/>
      <c r="D1515" s="142" t="s">
        <v>167</v>
      </c>
      <c r="E1515" s="148" t="s">
        <v>1</v>
      </c>
      <c r="F1515" s="149" t="s">
        <v>1028</v>
      </c>
      <c r="H1515" s="150">
        <v>29</v>
      </c>
      <c r="L1515" s="147"/>
      <c r="M1515" s="151"/>
      <c r="T1515" s="152"/>
      <c r="AT1515" s="148" t="s">
        <v>167</v>
      </c>
      <c r="AU1515" s="148" t="s">
        <v>82</v>
      </c>
      <c r="AV1515" s="13" t="s">
        <v>82</v>
      </c>
      <c r="AW1515" s="13" t="s">
        <v>28</v>
      </c>
      <c r="AX1515" s="13" t="s">
        <v>72</v>
      </c>
      <c r="AY1515" s="148" t="s">
        <v>158</v>
      </c>
    </row>
    <row r="1516" spans="2:65" s="13" customFormat="1">
      <c r="B1516" s="147"/>
      <c r="D1516" s="142" t="s">
        <v>167</v>
      </c>
      <c r="E1516" s="148" t="s">
        <v>1</v>
      </c>
      <c r="F1516" s="149" t="s">
        <v>1786</v>
      </c>
      <c r="H1516" s="150">
        <v>29</v>
      </c>
      <c r="L1516" s="147"/>
      <c r="M1516" s="151"/>
      <c r="T1516" s="152"/>
      <c r="AT1516" s="148" t="s">
        <v>167</v>
      </c>
      <c r="AU1516" s="148" t="s">
        <v>82</v>
      </c>
      <c r="AV1516" s="13" t="s">
        <v>82</v>
      </c>
      <c r="AW1516" s="13" t="s">
        <v>28</v>
      </c>
      <c r="AX1516" s="13" t="s">
        <v>72</v>
      </c>
      <c r="AY1516" s="148" t="s">
        <v>158</v>
      </c>
    </row>
    <row r="1517" spans="2:65" s="15" customFormat="1">
      <c r="B1517" s="168"/>
      <c r="D1517" s="142" t="s">
        <v>167</v>
      </c>
      <c r="E1517" s="169" t="s">
        <v>1</v>
      </c>
      <c r="F1517" s="170" t="s">
        <v>331</v>
      </c>
      <c r="H1517" s="171">
        <v>58</v>
      </c>
      <c r="L1517" s="168"/>
      <c r="M1517" s="172"/>
      <c r="T1517" s="173"/>
      <c r="AT1517" s="169" t="s">
        <v>167</v>
      </c>
      <c r="AU1517" s="169" t="s">
        <v>82</v>
      </c>
      <c r="AV1517" s="15" t="s">
        <v>178</v>
      </c>
      <c r="AW1517" s="15" t="s">
        <v>28</v>
      </c>
      <c r="AX1517" s="15" t="s">
        <v>72</v>
      </c>
      <c r="AY1517" s="169" t="s">
        <v>158</v>
      </c>
    </row>
    <row r="1518" spans="2:65" s="14" customFormat="1">
      <c r="B1518" s="153"/>
      <c r="D1518" s="142" t="s">
        <v>167</v>
      </c>
      <c r="E1518" s="154" t="s">
        <v>1</v>
      </c>
      <c r="F1518" s="155" t="s">
        <v>200</v>
      </c>
      <c r="H1518" s="156">
        <v>428.85</v>
      </c>
      <c r="L1518" s="153"/>
      <c r="M1518" s="157"/>
      <c r="T1518" s="158"/>
      <c r="AT1518" s="154" t="s">
        <v>167</v>
      </c>
      <c r="AU1518" s="154" t="s">
        <v>82</v>
      </c>
      <c r="AV1518" s="14" t="s">
        <v>165</v>
      </c>
      <c r="AW1518" s="14" t="s">
        <v>28</v>
      </c>
      <c r="AX1518" s="14" t="s">
        <v>80</v>
      </c>
      <c r="AY1518" s="154" t="s">
        <v>158</v>
      </c>
    </row>
    <row r="1519" spans="2:65" s="1" customFormat="1" ht="37.9" customHeight="1">
      <c r="B1519" s="128"/>
      <c r="C1519" s="159" t="s">
        <v>1787</v>
      </c>
      <c r="D1519" s="159" t="s">
        <v>242</v>
      </c>
      <c r="E1519" s="160" t="s">
        <v>1788</v>
      </c>
      <c r="F1519" s="161" t="s">
        <v>1789</v>
      </c>
      <c r="G1519" s="162" t="s">
        <v>212</v>
      </c>
      <c r="H1519" s="163">
        <v>499.82499999999999</v>
      </c>
      <c r="I1519" s="188"/>
      <c r="J1519" s="164">
        <f>ROUND(I1519*H1519,2)</f>
        <v>0</v>
      </c>
      <c r="K1519" s="161" t="s">
        <v>164</v>
      </c>
      <c r="L1519" s="165"/>
      <c r="M1519" s="166" t="s">
        <v>1</v>
      </c>
      <c r="N1519" s="167" t="s">
        <v>37</v>
      </c>
      <c r="O1519" s="137">
        <v>0</v>
      </c>
      <c r="P1519" s="137">
        <f>O1519*H1519</f>
        <v>0</v>
      </c>
      <c r="Q1519" s="137">
        <v>5.4000000000000003E-3</v>
      </c>
      <c r="R1519" s="137">
        <f>Q1519*H1519</f>
        <v>2.699055</v>
      </c>
      <c r="S1519" s="137">
        <v>0</v>
      </c>
      <c r="T1519" s="138">
        <f>S1519*H1519</f>
        <v>0</v>
      </c>
      <c r="AR1519" s="139" t="s">
        <v>357</v>
      </c>
      <c r="AT1519" s="139" t="s">
        <v>242</v>
      </c>
      <c r="AU1519" s="139" t="s">
        <v>82</v>
      </c>
      <c r="AY1519" s="17" t="s">
        <v>158</v>
      </c>
      <c r="BE1519" s="140">
        <f>IF(N1519="základní",J1519,0)</f>
        <v>0</v>
      </c>
      <c r="BF1519" s="140">
        <f>IF(N1519="snížená",J1519,0)</f>
        <v>0</v>
      </c>
      <c r="BG1519" s="140">
        <f>IF(N1519="zákl. přenesená",J1519,0)</f>
        <v>0</v>
      </c>
      <c r="BH1519" s="140">
        <f>IF(N1519="sníž. přenesená",J1519,0)</f>
        <v>0</v>
      </c>
      <c r="BI1519" s="140">
        <f>IF(N1519="nulová",J1519,0)</f>
        <v>0</v>
      </c>
      <c r="BJ1519" s="17" t="s">
        <v>80</v>
      </c>
      <c r="BK1519" s="140">
        <f>ROUND(I1519*H1519,2)</f>
        <v>0</v>
      </c>
      <c r="BL1519" s="17" t="s">
        <v>255</v>
      </c>
      <c r="BM1519" s="139" t="s">
        <v>1790</v>
      </c>
    </row>
    <row r="1520" spans="2:65" s="13" customFormat="1">
      <c r="B1520" s="147"/>
      <c r="D1520" s="142" t="s">
        <v>167</v>
      </c>
      <c r="F1520" s="149" t="s">
        <v>1791</v>
      </c>
      <c r="H1520" s="150">
        <v>499.82499999999999</v>
      </c>
      <c r="L1520" s="147"/>
      <c r="M1520" s="151"/>
      <c r="T1520" s="152"/>
      <c r="AT1520" s="148" t="s">
        <v>167</v>
      </c>
      <c r="AU1520" s="148" t="s">
        <v>82</v>
      </c>
      <c r="AV1520" s="13" t="s">
        <v>82</v>
      </c>
      <c r="AW1520" s="13" t="s">
        <v>3</v>
      </c>
      <c r="AX1520" s="13" t="s">
        <v>80</v>
      </c>
      <c r="AY1520" s="148" t="s">
        <v>158</v>
      </c>
    </row>
    <row r="1521" spans="2:65" s="1" customFormat="1" ht="24.2" customHeight="1">
      <c r="B1521" s="128"/>
      <c r="C1521" s="129" t="s">
        <v>1792</v>
      </c>
      <c r="D1521" s="129" t="s">
        <v>160</v>
      </c>
      <c r="E1521" s="130" t="s">
        <v>1793</v>
      </c>
      <c r="F1521" s="131" t="s">
        <v>1794</v>
      </c>
      <c r="G1521" s="132" t="s">
        <v>212</v>
      </c>
      <c r="H1521" s="133">
        <v>19.007999999999999</v>
      </c>
      <c r="I1521" s="184"/>
      <c r="J1521" s="134">
        <f>ROUND(I1521*H1521,2)</f>
        <v>0</v>
      </c>
      <c r="K1521" s="131" t="s">
        <v>164</v>
      </c>
      <c r="L1521" s="29"/>
      <c r="M1521" s="135" t="s">
        <v>1</v>
      </c>
      <c r="N1521" s="136" t="s">
        <v>37</v>
      </c>
      <c r="O1521" s="137">
        <v>0.26</v>
      </c>
      <c r="P1521" s="137">
        <f>O1521*H1521</f>
        <v>4.9420799999999998</v>
      </c>
      <c r="Q1521" s="137">
        <v>4.0000000000000002E-4</v>
      </c>
      <c r="R1521" s="137">
        <f>Q1521*H1521</f>
        <v>7.6032000000000001E-3</v>
      </c>
      <c r="S1521" s="137">
        <v>0</v>
      </c>
      <c r="T1521" s="138">
        <f>S1521*H1521</f>
        <v>0</v>
      </c>
      <c r="AR1521" s="139" t="s">
        <v>255</v>
      </c>
      <c r="AT1521" s="139" t="s">
        <v>160</v>
      </c>
      <c r="AU1521" s="139" t="s">
        <v>82</v>
      </c>
      <c r="AY1521" s="17" t="s">
        <v>158</v>
      </c>
      <c r="BE1521" s="140">
        <f>IF(N1521="základní",J1521,0)</f>
        <v>0</v>
      </c>
      <c r="BF1521" s="140">
        <f>IF(N1521="snížená",J1521,0)</f>
        <v>0</v>
      </c>
      <c r="BG1521" s="140">
        <f>IF(N1521="zákl. přenesená",J1521,0)</f>
        <v>0</v>
      </c>
      <c r="BH1521" s="140">
        <f>IF(N1521="sníž. přenesená",J1521,0)</f>
        <v>0</v>
      </c>
      <c r="BI1521" s="140">
        <f>IF(N1521="nulová",J1521,0)</f>
        <v>0</v>
      </c>
      <c r="BJ1521" s="17" t="s">
        <v>80</v>
      </c>
      <c r="BK1521" s="140">
        <f>ROUND(I1521*H1521,2)</f>
        <v>0</v>
      </c>
      <c r="BL1521" s="17" t="s">
        <v>255</v>
      </c>
      <c r="BM1521" s="139" t="s">
        <v>1795</v>
      </c>
    </row>
    <row r="1522" spans="2:65" s="12" customFormat="1">
      <c r="B1522" s="141"/>
      <c r="D1522" s="142" t="s">
        <v>167</v>
      </c>
      <c r="E1522" s="143" t="s">
        <v>1</v>
      </c>
      <c r="F1522" s="144" t="s">
        <v>1796</v>
      </c>
      <c r="H1522" s="143" t="s">
        <v>1</v>
      </c>
      <c r="L1522" s="141"/>
      <c r="M1522" s="145"/>
      <c r="T1522" s="146"/>
      <c r="AT1522" s="143" t="s">
        <v>167</v>
      </c>
      <c r="AU1522" s="143" t="s">
        <v>82</v>
      </c>
      <c r="AV1522" s="12" t="s">
        <v>80</v>
      </c>
      <c r="AW1522" s="12" t="s">
        <v>28</v>
      </c>
      <c r="AX1522" s="12" t="s">
        <v>72</v>
      </c>
      <c r="AY1522" s="143" t="s">
        <v>158</v>
      </c>
    </row>
    <row r="1523" spans="2:65" s="13" customFormat="1">
      <c r="B1523" s="147"/>
      <c r="D1523" s="142" t="s">
        <v>167</v>
      </c>
      <c r="E1523" s="148" t="s">
        <v>1</v>
      </c>
      <c r="F1523" s="149" t="s">
        <v>1797</v>
      </c>
      <c r="H1523" s="150">
        <v>19.007999999999999</v>
      </c>
      <c r="L1523" s="147"/>
      <c r="M1523" s="151"/>
      <c r="T1523" s="152"/>
      <c r="AT1523" s="148" t="s">
        <v>167</v>
      </c>
      <c r="AU1523" s="148" t="s">
        <v>82</v>
      </c>
      <c r="AV1523" s="13" t="s">
        <v>82</v>
      </c>
      <c r="AW1523" s="13" t="s">
        <v>28</v>
      </c>
      <c r="AX1523" s="13" t="s">
        <v>80</v>
      </c>
      <c r="AY1523" s="148" t="s">
        <v>158</v>
      </c>
    </row>
    <row r="1524" spans="2:65" s="1" customFormat="1" ht="37.9" customHeight="1">
      <c r="B1524" s="128"/>
      <c r="C1524" s="159" t="s">
        <v>1798</v>
      </c>
      <c r="D1524" s="159" t="s">
        <v>242</v>
      </c>
      <c r="E1524" s="160" t="s">
        <v>1788</v>
      </c>
      <c r="F1524" s="161" t="s">
        <v>1789</v>
      </c>
      <c r="G1524" s="162" t="s">
        <v>212</v>
      </c>
      <c r="H1524" s="163">
        <v>23.209</v>
      </c>
      <c r="I1524" s="188"/>
      <c r="J1524" s="164">
        <f>ROUND(I1524*H1524,2)</f>
        <v>0</v>
      </c>
      <c r="K1524" s="161" t="s">
        <v>164</v>
      </c>
      <c r="L1524" s="165"/>
      <c r="M1524" s="166" t="s">
        <v>1</v>
      </c>
      <c r="N1524" s="167" t="s">
        <v>37</v>
      </c>
      <c r="O1524" s="137">
        <v>0</v>
      </c>
      <c r="P1524" s="137">
        <f>O1524*H1524</f>
        <v>0</v>
      </c>
      <c r="Q1524" s="137">
        <v>5.4000000000000003E-3</v>
      </c>
      <c r="R1524" s="137">
        <f>Q1524*H1524</f>
        <v>0.12532860000000001</v>
      </c>
      <c r="S1524" s="137">
        <v>0</v>
      </c>
      <c r="T1524" s="138">
        <f>S1524*H1524</f>
        <v>0</v>
      </c>
      <c r="AR1524" s="139" t="s">
        <v>357</v>
      </c>
      <c r="AT1524" s="139" t="s">
        <v>242</v>
      </c>
      <c r="AU1524" s="139" t="s">
        <v>82</v>
      </c>
      <c r="AY1524" s="17" t="s">
        <v>158</v>
      </c>
      <c r="BE1524" s="140">
        <f>IF(N1524="základní",J1524,0)</f>
        <v>0</v>
      </c>
      <c r="BF1524" s="140">
        <f>IF(N1524="snížená",J1524,0)</f>
        <v>0</v>
      </c>
      <c r="BG1524" s="140">
        <f>IF(N1524="zákl. přenesená",J1524,0)</f>
        <v>0</v>
      </c>
      <c r="BH1524" s="140">
        <f>IF(N1524="sníž. přenesená",J1524,0)</f>
        <v>0</v>
      </c>
      <c r="BI1524" s="140">
        <f>IF(N1524="nulová",J1524,0)</f>
        <v>0</v>
      </c>
      <c r="BJ1524" s="17" t="s">
        <v>80</v>
      </c>
      <c r="BK1524" s="140">
        <f>ROUND(I1524*H1524,2)</f>
        <v>0</v>
      </c>
      <c r="BL1524" s="17" t="s">
        <v>255</v>
      </c>
      <c r="BM1524" s="139" t="s">
        <v>1799</v>
      </c>
    </row>
    <row r="1525" spans="2:65" s="13" customFormat="1">
      <c r="B1525" s="147"/>
      <c r="D1525" s="142" t="s">
        <v>167</v>
      </c>
      <c r="F1525" s="149" t="s">
        <v>1800</v>
      </c>
      <c r="H1525" s="150">
        <v>23.209</v>
      </c>
      <c r="L1525" s="147"/>
      <c r="M1525" s="151"/>
      <c r="T1525" s="152"/>
      <c r="AT1525" s="148" t="s">
        <v>167</v>
      </c>
      <c r="AU1525" s="148" t="s">
        <v>82</v>
      </c>
      <c r="AV1525" s="13" t="s">
        <v>82</v>
      </c>
      <c r="AW1525" s="13" t="s">
        <v>3</v>
      </c>
      <c r="AX1525" s="13" t="s">
        <v>80</v>
      </c>
      <c r="AY1525" s="148" t="s">
        <v>158</v>
      </c>
    </row>
    <row r="1526" spans="2:65" s="1" customFormat="1" ht="24.2" customHeight="1">
      <c r="B1526" s="128"/>
      <c r="C1526" s="129" t="s">
        <v>1801</v>
      </c>
      <c r="D1526" s="129" t="s">
        <v>160</v>
      </c>
      <c r="E1526" s="130" t="s">
        <v>1802</v>
      </c>
      <c r="F1526" s="131" t="s">
        <v>1803</v>
      </c>
      <c r="G1526" s="132" t="s">
        <v>212</v>
      </c>
      <c r="H1526" s="133">
        <v>9.5039999999999996</v>
      </c>
      <c r="I1526" s="184"/>
      <c r="J1526" s="134">
        <f>ROUND(I1526*H1526,2)</f>
        <v>0</v>
      </c>
      <c r="K1526" s="131" t="s">
        <v>164</v>
      </c>
      <c r="L1526" s="29"/>
      <c r="M1526" s="135" t="s">
        <v>1</v>
      </c>
      <c r="N1526" s="136" t="s">
        <v>37</v>
      </c>
      <c r="O1526" s="137">
        <v>0.16700000000000001</v>
      </c>
      <c r="P1526" s="137">
        <f>O1526*H1526</f>
        <v>1.5871679999999999</v>
      </c>
      <c r="Q1526" s="137">
        <v>6.4000000000000005E-4</v>
      </c>
      <c r="R1526" s="137">
        <f>Q1526*H1526</f>
        <v>6.0825599999999999E-3</v>
      </c>
      <c r="S1526" s="137">
        <v>0</v>
      </c>
      <c r="T1526" s="138">
        <f>S1526*H1526</f>
        <v>0</v>
      </c>
      <c r="AR1526" s="139" t="s">
        <v>255</v>
      </c>
      <c r="AT1526" s="139" t="s">
        <v>160</v>
      </c>
      <c r="AU1526" s="139" t="s">
        <v>82</v>
      </c>
      <c r="AY1526" s="17" t="s">
        <v>158</v>
      </c>
      <c r="BE1526" s="140">
        <f>IF(N1526="základní",J1526,0)</f>
        <v>0</v>
      </c>
      <c r="BF1526" s="140">
        <f>IF(N1526="snížená",J1526,0)</f>
        <v>0</v>
      </c>
      <c r="BG1526" s="140">
        <f>IF(N1526="zákl. přenesená",J1526,0)</f>
        <v>0</v>
      </c>
      <c r="BH1526" s="140">
        <f>IF(N1526="sníž. přenesená",J1526,0)</f>
        <v>0</v>
      </c>
      <c r="BI1526" s="140">
        <f>IF(N1526="nulová",J1526,0)</f>
        <v>0</v>
      </c>
      <c r="BJ1526" s="17" t="s">
        <v>80</v>
      </c>
      <c r="BK1526" s="140">
        <f>ROUND(I1526*H1526,2)</f>
        <v>0</v>
      </c>
      <c r="BL1526" s="17" t="s">
        <v>255</v>
      </c>
      <c r="BM1526" s="139" t="s">
        <v>1804</v>
      </c>
    </row>
    <row r="1527" spans="2:65" s="12" customFormat="1">
      <c r="B1527" s="141"/>
      <c r="D1527" s="142" t="s">
        <v>167</v>
      </c>
      <c r="E1527" s="143" t="s">
        <v>1</v>
      </c>
      <c r="F1527" s="144" t="s">
        <v>1770</v>
      </c>
      <c r="H1527" s="143" t="s">
        <v>1</v>
      </c>
      <c r="L1527" s="141"/>
      <c r="M1527" s="145"/>
      <c r="T1527" s="146"/>
      <c r="AT1527" s="143" t="s">
        <v>167</v>
      </c>
      <c r="AU1527" s="143" t="s">
        <v>82</v>
      </c>
      <c r="AV1527" s="12" t="s">
        <v>80</v>
      </c>
      <c r="AW1527" s="12" t="s">
        <v>28</v>
      </c>
      <c r="AX1527" s="12" t="s">
        <v>72</v>
      </c>
      <c r="AY1527" s="143" t="s">
        <v>158</v>
      </c>
    </row>
    <row r="1528" spans="2:65" s="13" customFormat="1">
      <c r="B1528" s="147"/>
      <c r="D1528" s="142" t="s">
        <v>167</v>
      </c>
      <c r="E1528" s="148" t="s">
        <v>1</v>
      </c>
      <c r="F1528" s="149" t="s">
        <v>1771</v>
      </c>
      <c r="H1528" s="150">
        <v>9.5039999999999996</v>
      </c>
      <c r="L1528" s="147"/>
      <c r="M1528" s="151"/>
      <c r="T1528" s="152"/>
      <c r="AT1528" s="148" t="s">
        <v>167</v>
      </c>
      <c r="AU1528" s="148" t="s">
        <v>82</v>
      </c>
      <c r="AV1528" s="13" t="s">
        <v>82</v>
      </c>
      <c r="AW1528" s="13" t="s">
        <v>28</v>
      </c>
      <c r="AX1528" s="13" t="s">
        <v>80</v>
      </c>
      <c r="AY1528" s="148" t="s">
        <v>158</v>
      </c>
    </row>
    <row r="1529" spans="2:65" s="1" customFormat="1" ht="33" customHeight="1">
      <c r="B1529" s="128"/>
      <c r="C1529" s="129" t="s">
        <v>1805</v>
      </c>
      <c r="D1529" s="129" t="s">
        <v>160</v>
      </c>
      <c r="E1529" s="130" t="s">
        <v>1806</v>
      </c>
      <c r="F1529" s="131" t="s">
        <v>1807</v>
      </c>
      <c r="G1529" s="132" t="s">
        <v>212</v>
      </c>
      <c r="H1529" s="133">
        <v>8.26</v>
      </c>
      <c r="I1529" s="184"/>
      <c r="J1529" s="134">
        <f>ROUND(I1529*H1529,2)</f>
        <v>0</v>
      </c>
      <c r="K1529" s="131" t="s">
        <v>164</v>
      </c>
      <c r="L1529" s="29"/>
      <c r="M1529" s="135" t="s">
        <v>1</v>
      </c>
      <c r="N1529" s="136" t="s">
        <v>37</v>
      </c>
      <c r="O1529" s="137">
        <v>6.0000000000000001E-3</v>
      </c>
      <c r="P1529" s="137">
        <f>O1529*H1529</f>
        <v>4.956E-2</v>
      </c>
      <c r="Q1529" s="137">
        <v>0</v>
      </c>
      <c r="R1529" s="137">
        <f>Q1529*H1529</f>
        <v>0</v>
      </c>
      <c r="S1529" s="137">
        <v>0</v>
      </c>
      <c r="T1529" s="138">
        <f>S1529*H1529</f>
        <v>0</v>
      </c>
      <c r="AR1529" s="139" t="s">
        <v>255</v>
      </c>
      <c r="AT1529" s="139" t="s">
        <v>160</v>
      </c>
      <c r="AU1529" s="139" t="s">
        <v>82</v>
      </c>
      <c r="AY1529" s="17" t="s">
        <v>158</v>
      </c>
      <c r="BE1529" s="140">
        <f>IF(N1529="základní",J1529,0)</f>
        <v>0</v>
      </c>
      <c r="BF1529" s="140">
        <f>IF(N1529="snížená",J1529,0)</f>
        <v>0</v>
      </c>
      <c r="BG1529" s="140">
        <f>IF(N1529="zákl. přenesená",J1529,0)</f>
        <v>0</v>
      </c>
      <c r="BH1529" s="140">
        <f>IF(N1529="sníž. přenesená",J1529,0)</f>
        <v>0</v>
      </c>
      <c r="BI1529" s="140">
        <f>IF(N1529="nulová",J1529,0)</f>
        <v>0</v>
      </c>
      <c r="BJ1529" s="17" t="s">
        <v>80</v>
      </c>
      <c r="BK1529" s="140">
        <f>ROUND(I1529*H1529,2)</f>
        <v>0</v>
      </c>
      <c r="BL1529" s="17" t="s">
        <v>255</v>
      </c>
      <c r="BM1529" s="139" t="s">
        <v>1808</v>
      </c>
    </row>
    <row r="1530" spans="2:65" s="12" customFormat="1">
      <c r="B1530" s="141"/>
      <c r="D1530" s="142" t="s">
        <v>167</v>
      </c>
      <c r="E1530" s="143" t="s">
        <v>1</v>
      </c>
      <c r="F1530" s="144" t="s">
        <v>952</v>
      </c>
      <c r="H1530" s="143" t="s">
        <v>1</v>
      </c>
      <c r="L1530" s="141"/>
      <c r="M1530" s="145"/>
      <c r="T1530" s="146"/>
      <c r="AT1530" s="143" t="s">
        <v>167</v>
      </c>
      <c r="AU1530" s="143" t="s">
        <v>82</v>
      </c>
      <c r="AV1530" s="12" t="s">
        <v>80</v>
      </c>
      <c r="AW1530" s="12" t="s">
        <v>28</v>
      </c>
      <c r="AX1530" s="12" t="s">
        <v>72</v>
      </c>
      <c r="AY1530" s="143" t="s">
        <v>158</v>
      </c>
    </row>
    <row r="1531" spans="2:65" s="13" customFormat="1">
      <c r="B1531" s="147"/>
      <c r="D1531" s="142" t="s">
        <v>167</v>
      </c>
      <c r="E1531" s="148" t="s">
        <v>1</v>
      </c>
      <c r="F1531" s="149" t="s">
        <v>1809</v>
      </c>
      <c r="H1531" s="150">
        <v>8.26</v>
      </c>
      <c r="L1531" s="147"/>
      <c r="M1531" s="151"/>
      <c r="T1531" s="152"/>
      <c r="AT1531" s="148" t="s">
        <v>167</v>
      </c>
      <c r="AU1531" s="148" t="s">
        <v>82</v>
      </c>
      <c r="AV1531" s="13" t="s">
        <v>82</v>
      </c>
      <c r="AW1531" s="13" t="s">
        <v>28</v>
      </c>
      <c r="AX1531" s="13" t="s">
        <v>80</v>
      </c>
      <c r="AY1531" s="148" t="s">
        <v>158</v>
      </c>
    </row>
    <row r="1532" spans="2:65" s="1" customFormat="1" ht="33" customHeight="1">
      <c r="B1532" s="128"/>
      <c r="C1532" s="129" t="s">
        <v>1810</v>
      </c>
      <c r="D1532" s="129" t="s">
        <v>160</v>
      </c>
      <c r="E1532" s="130" t="s">
        <v>1811</v>
      </c>
      <c r="F1532" s="131" t="s">
        <v>1812</v>
      </c>
      <c r="G1532" s="132" t="s">
        <v>212</v>
      </c>
      <c r="H1532" s="133">
        <v>16.52</v>
      </c>
      <c r="I1532" s="184"/>
      <c r="J1532" s="134">
        <f>ROUND(I1532*H1532,2)</f>
        <v>0</v>
      </c>
      <c r="K1532" s="131" t="s">
        <v>164</v>
      </c>
      <c r="L1532" s="29"/>
      <c r="M1532" s="135" t="s">
        <v>1</v>
      </c>
      <c r="N1532" s="136" t="s">
        <v>37</v>
      </c>
      <c r="O1532" s="137">
        <v>7.4999999999999997E-2</v>
      </c>
      <c r="P1532" s="137">
        <f>O1532*H1532</f>
        <v>1.2389999999999999</v>
      </c>
      <c r="Q1532" s="137">
        <v>0</v>
      </c>
      <c r="R1532" s="137">
        <f>Q1532*H1532</f>
        <v>0</v>
      </c>
      <c r="S1532" s="137">
        <v>0</v>
      </c>
      <c r="T1532" s="138">
        <f>S1532*H1532</f>
        <v>0</v>
      </c>
      <c r="AR1532" s="139" t="s">
        <v>255</v>
      </c>
      <c r="AT1532" s="139" t="s">
        <v>160</v>
      </c>
      <c r="AU1532" s="139" t="s">
        <v>82</v>
      </c>
      <c r="AY1532" s="17" t="s">
        <v>158</v>
      </c>
      <c r="BE1532" s="140">
        <f>IF(N1532="základní",J1532,0)</f>
        <v>0</v>
      </c>
      <c r="BF1532" s="140">
        <f>IF(N1532="snížená",J1532,0)</f>
        <v>0</v>
      </c>
      <c r="BG1532" s="140">
        <f>IF(N1532="zákl. přenesená",J1532,0)</f>
        <v>0</v>
      </c>
      <c r="BH1532" s="140">
        <f>IF(N1532="sníž. přenesená",J1532,0)</f>
        <v>0</v>
      </c>
      <c r="BI1532" s="140">
        <f>IF(N1532="nulová",J1532,0)</f>
        <v>0</v>
      </c>
      <c r="BJ1532" s="17" t="s">
        <v>80</v>
      </c>
      <c r="BK1532" s="140">
        <f>ROUND(I1532*H1532,2)</f>
        <v>0</v>
      </c>
      <c r="BL1532" s="17" t="s">
        <v>255</v>
      </c>
      <c r="BM1532" s="139" t="s">
        <v>1813</v>
      </c>
    </row>
    <row r="1533" spans="2:65" s="12" customFormat="1">
      <c r="B1533" s="141"/>
      <c r="D1533" s="142" t="s">
        <v>167</v>
      </c>
      <c r="E1533" s="143" t="s">
        <v>1</v>
      </c>
      <c r="F1533" s="144" t="s">
        <v>952</v>
      </c>
      <c r="H1533" s="143" t="s">
        <v>1</v>
      </c>
      <c r="L1533" s="141"/>
      <c r="M1533" s="145"/>
      <c r="T1533" s="146"/>
      <c r="AT1533" s="143" t="s">
        <v>167</v>
      </c>
      <c r="AU1533" s="143" t="s">
        <v>82</v>
      </c>
      <c r="AV1533" s="12" t="s">
        <v>80</v>
      </c>
      <c r="AW1533" s="12" t="s">
        <v>28</v>
      </c>
      <c r="AX1533" s="12" t="s">
        <v>72</v>
      </c>
      <c r="AY1533" s="143" t="s">
        <v>158</v>
      </c>
    </row>
    <row r="1534" spans="2:65" s="13" customFormat="1">
      <c r="B1534" s="147"/>
      <c r="D1534" s="142" t="s">
        <v>167</v>
      </c>
      <c r="E1534" s="148" t="s">
        <v>1</v>
      </c>
      <c r="F1534" s="149" t="s">
        <v>1814</v>
      </c>
      <c r="H1534" s="150">
        <v>16.52</v>
      </c>
      <c r="L1534" s="147"/>
      <c r="M1534" s="151"/>
      <c r="T1534" s="152"/>
      <c r="AT1534" s="148" t="s">
        <v>167</v>
      </c>
      <c r="AU1534" s="148" t="s">
        <v>82</v>
      </c>
      <c r="AV1534" s="13" t="s">
        <v>82</v>
      </c>
      <c r="AW1534" s="13" t="s">
        <v>28</v>
      </c>
      <c r="AX1534" s="13" t="s">
        <v>80</v>
      </c>
      <c r="AY1534" s="148" t="s">
        <v>158</v>
      </c>
    </row>
    <row r="1535" spans="2:65" s="1" customFormat="1" ht="33" customHeight="1">
      <c r="B1535" s="128"/>
      <c r="C1535" s="129" t="s">
        <v>1815</v>
      </c>
      <c r="D1535" s="129" t="s">
        <v>160</v>
      </c>
      <c r="E1535" s="130" t="s">
        <v>1816</v>
      </c>
      <c r="F1535" s="131" t="s">
        <v>1817</v>
      </c>
      <c r="G1535" s="132" t="s">
        <v>212</v>
      </c>
      <c r="H1535" s="133">
        <v>1.08</v>
      </c>
      <c r="I1535" s="184"/>
      <c r="J1535" s="134">
        <f>ROUND(I1535*H1535,2)</f>
        <v>0</v>
      </c>
      <c r="K1535" s="131" t="s">
        <v>164</v>
      </c>
      <c r="L1535" s="29"/>
      <c r="M1535" s="135" t="s">
        <v>1</v>
      </c>
      <c r="N1535" s="136" t="s">
        <v>37</v>
      </c>
      <c r="O1535" s="137">
        <v>0.3</v>
      </c>
      <c r="P1535" s="137">
        <f>O1535*H1535</f>
        <v>0.32400000000000001</v>
      </c>
      <c r="Q1535" s="137">
        <v>4.5100000000000001E-3</v>
      </c>
      <c r="R1535" s="137">
        <f>Q1535*H1535</f>
        <v>4.8708000000000006E-3</v>
      </c>
      <c r="S1535" s="137">
        <v>0</v>
      </c>
      <c r="T1535" s="138">
        <f>S1535*H1535</f>
        <v>0</v>
      </c>
      <c r="AR1535" s="139" t="s">
        <v>255</v>
      </c>
      <c r="AT1535" s="139" t="s">
        <v>160</v>
      </c>
      <c r="AU1535" s="139" t="s">
        <v>82</v>
      </c>
      <c r="AY1535" s="17" t="s">
        <v>158</v>
      </c>
      <c r="BE1535" s="140">
        <f>IF(N1535="základní",J1535,0)</f>
        <v>0</v>
      </c>
      <c r="BF1535" s="140">
        <f>IF(N1535="snížená",J1535,0)</f>
        <v>0</v>
      </c>
      <c r="BG1535" s="140">
        <f>IF(N1535="zákl. přenesená",J1535,0)</f>
        <v>0</v>
      </c>
      <c r="BH1535" s="140">
        <f>IF(N1535="sníž. přenesená",J1535,0)</f>
        <v>0</v>
      </c>
      <c r="BI1535" s="140">
        <f>IF(N1535="nulová",J1535,0)</f>
        <v>0</v>
      </c>
      <c r="BJ1535" s="17" t="s">
        <v>80</v>
      </c>
      <c r="BK1535" s="140">
        <f>ROUND(I1535*H1535,2)</f>
        <v>0</v>
      </c>
      <c r="BL1535" s="17" t="s">
        <v>255</v>
      </c>
      <c r="BM1535" s="139" t="s">
        <v>1818</v>
      </c>
    </row>
    <row r="1536" spans="2:65" s="12" customFormat="1">
      <c r="B1536" s="141"/>
      <c r="D1536" s="142" t="s">
        <v>167</v>
      </c>
      <c r="E1536" s="143" t="s">
        <v>1</v>
      </c>
      <c r="F1536" s="144" t="s">
        <v>1770</v>
      </c>
      <c r="H1536" s="143" t="s">
        <v>1</v>
      </c>
      <c r="L1536" s="141"/>
      <c r="M1536" s="145"/>
      <c r="T1536" s="146"/>
      <c r="AT1536" s="143" t="s">
        <v>167</v>
      </c>
      <c r="AU1536" s="143" t="s">
        <v>82</v>
      </c>
      <c r="AV1536" s="12" t="s">
        <v>80</v>
      </c>
      <c r="AW1536" s="12" t="s">
        <v>28</v>
      </c>
      <c r="AX1536" s="12" t="s">
        <v>72</v>
      </c>
      <c r="AY1536" s="143" t="s">
        <v>158</v>
      </c>
    </row>
    <row r="1537" spans="2:65" s="13" customFormat="1">
      <c r="B1537" s="147"/>
      <c r="D1537" s="142" t="s">
        <v>167</v>
      </c>
      <c r="E1537" s="148" t="s">
        <v>1</v>
      </c>
      <c r="F1537" s="149" t="s">
        <v>1819</v>
      </c>
      <c r="H1537" s="150">
        <v>1.08</v>
      </c>
      <c r="L1537" s="147"/>
      <c r="M1537" s="151"/>
      <c r="T1537" s="152"/>
      <c r="AT1537" s="148" t="s">
        <v>167</v>
      </c>
      <c r="AU1537" s="148" t="s">
        <v>82</v>
      </c>
      <c r="AV1537" s="13" t="s">
        <v>82</v>
      </c>
      <c r="AW1537" s="13" t="s">
        <v>28</v>
      </c>
      <c r="AX1537" s="13" t="s">
        <v>80</v>
      </c>
      <c r="AY1537" s="148" t="s">
        <v>158</v>
      </c>
    </row>
    <row r="1538" spans="2:65" s="1" customFormat="1" ht="24.2" customHeight="1">
      <c r="B1538" s="128"/>
      <c r="C1538" s="129" t="s">
        <v>1820</v>
      </c>
      <c r="D1538" s="129" t="s">
        <v>160</v>
      </c>
      <c r="E1538" s="130" t="s">
        <v>1821</v>
      </c>
      <c r="F1538" s="131" t="s">
        <v>1822</v>
      </c>
      <c r="G1538" s="132" t="s">
        <v>212</v>
      </c>
      <c r="H1538" s="133">
        <v>7.968</v>
      </c>
      <c r="I1538" s="184"/>
      <c r="J1538" s="134">
        <f>ROUND(I1538*H1538,2)</f>
        <v>0</v>
      </c>
      <c r="K1538" s="131" t="s">
        <v>164</v>
      </c>
      <c r="L1538" s="29"/>
      <c r="M1538" s="135" t="s">
        <v>1</v>
      </c>
      <c r="N1538" s="136" t="s">
        <v>37</v>
      </c>
      <c r="O1538" s="137">
        <v>0.35</v>
      </c>
      <c r="P1538" s="137">
        <f>O1538*H1538</f>
        <v>2.7887999999999997</v>
      </c>
      <c r="Q1538" s="137">
        <v>4.5100000000000001E-3</v>
      </c>
      <c r="R1538" s="137">
        <f>Q1538*H1538</f>
        <v>3.5935679999999998E-2</v>
      </c>
      <c r="S1538" s="137">
        <v>0</v>
      </c>
      <c r="T1538" s="138">
        <f>S1538*H1538</f>
        <v>0</v>
      </c>
      <c r="AR1538" s="139" t="s">
        <v>255</v>
      </c>
      <c r="AT1538" s="139" t="s">
        <v>160</v>
      </c>
      <c r="AU1538" s="139" t="s">
        <v>82</v>
      </c>
      <c r="AY1538" s="17" t="s">
        <v>158</v>
      </c>
      <c r="BE1538" s="140">
        <f>IF(N1538="základní",J1538,0)</f>
        <v>0</v>
      </c>
      <c r="BF1538" s="140">
        <f>IF(N1538="snížená",J1538,0)</f>
        <v>0</v>
      </c>
      <c r="BG1538" s="140">
        <f>IF(N1538="zákl. přenesená",J1538,0)</f>
        <v>0</v>
      </c>
      <c r="BH1538" s="140">
        <f>IF(N1538="sníž. přenesená",J1538,0)</f>
        <v>0</v>
      </c>
      <c r="BI1538" s="140">
        <f>IF(N1538="nulová",J1538,0)</f>
        <v>0</v>
      </c>
      <c r="BJ1538" s="17" t="s">
        <v>80</v>
      </c>
      <c r="BK1538" s="140">
        <f>ROUND(I1538*H1538,2)</f>
        <v>0</v>
      </c>
      <c r="BL1538" s="17" t="s">
        <v>255</v>
      </c>
      <c r="BM1538" s="139" t="s">
        <v>1823</v>
      </c>
    </row>
    <row r="1539" spans="2:65" s="12" customFormat="1">
      <c r="B1539" s="141"/>
      <c r="D1539" s="142" t="s">
        <v>167</v>
      </c>
      <c r="E1539" s="143" t="s">
        <v>1</v>
      </c>
      <c r="F1539" s="144" t="s">
        <v>1796</v>
      </c>
      <c r="H1539" s="143" t="s">
        <v>1</v>
      </c>
      <c r="L1539" s="141"/>
      <c r="M1539" s="145"/>
      <c r="T1539" s="146"/>
      <c r="AT1539" s="143" t="s">
        <v>167</v>
      </c>
      <c r="AU1539" s="143" t="s">
        <v>82</v>
      </c>
      <c r="AV1539" s="12" t="s">
        <v>80</v>
      </c>
      <c r="AW1539" s="12" t="s">
        <v>28</v>
      </c>
      <c r="AX1539" s="12" t="s">
        <v>72</v>
      </c>
      <c r="AY1539" s="143" t="s">
        <v>158</v>
      </c>
    </row>
    <row r="1540" spans="2:65" s="13" customFormat="1">
      <c r="B1540" s="147"/>
      <c r="D1540" s="142" t="s">
        <v>167</v>
      </c>
      <c r="E1540" s="148" t="s">
        <v>1</v>
      </c>
      <c r="F1540" s="149" t="s">
        <v>1824</v>
      </c>
      <c r="H1540" s="150">
        <v>7.968</v>
      </c>
      <c r="L1540" s="147"/>
      <c r="M1540" s="151"/>
      <c r="T1540" s="152"/>
      <c r="AT1540" s="148" t="s">
        <v>167</v>
      </c>
      <c r="AU1540" s="148" t="s">
        <v>82</v>
      </c>
      <c r="AV1540" s="13" t="s">
        <v>82</v>
      </c>
      <c r="AW1540" s="13" t="s">
        <v>28</v>
      </c>
      <c r="AX1540" s="13" t="s">
        <v>80</v>
      </c>
      <c r="AY1540" s="148" t="s">
        <v>158</v>
      </c>
    </row>
    <row r="1541" spans="2:65" s="1" customFormat="1" ht="33" customHeight="1">
      <c r="B1541" s="128"/>
      <c r="C1541" s="129" t="s">
        <v>1825</v>
      </c>
      <c r="D1541" s="129" t="s">
        <v>160</v>
      </c>
      <c r="E1541" s="130" t="s">
        <v>1826</v>
      </c>
      <c r="F1541" s="131" t="s">
        <v>1827</v>
      </c>
      <c r="G1541" s="132" t="s">
        <v>188</v>
      </c>
      <c r="H1541" s="133">
        <v>3.117</v>
      </c>
      <c r="I1541" s="184"/>
      <c r="J1541" s="134">
        <f>ROUND(I1541*H1541,2)</f>
        <v>0</v>
      </c>
      <c r="K1541" s="131" t="s">
        <v>164</v>
      </c>
      <c r="L1541" s="29"/>
      <c r="M1541" s="135" t="s">
        <v>1</v>
      </c>
      <c r="N1541" s="136" t="s">
        <v>37</v>
      </c>
      <c r="O1541" s="137">
        <v>1.5980000000000001</v>
      </c>
      <c r="P1541" s="137">
        <f>O1541*H1541</f>
        <v>4.9809660000000004</v>
      </c>
      <c r="Q1541" s="137">
        <v>0</v>
      </c>
      <c r="R1541" s="137">
        <f>Q1541*H1541</f>
        <v>0</v>
      </c>
      <c r="S1541" s="137">
        <v>0</v>
      </c>
      <c r="T1541" s="138">
        <f>S1541*H1541</f>
        <v>0</v>
      </c>
      <c r="AR1541" s="139" t="s">
        <v>255</v>
      </c>
      <c r="AT1541" s="139" t="s">
        <v>160</v>
      </c>
      <c r="AU1541" s="139" t="s">
        <v>82</v>
      </c>
      <c r="AY1541" s="17" t="s">
        <v>158</v>
      </c>
      <c r="BE1541" s="140">
        <f>IF(N1541="základní",J1541,0)</f>
        <v>0</v>
      </c>
      <c r="BF1541" s="140">
        <f>IF(N1541="snížená",J1541,0)</f>
        <v>0</v>
      </c>
      <c r="BG1541" s="140">
        <f>IF(N1541="zákl. přenesená",J1541,0)</f>
        <v>0</v>
      </c>
      <c r="BH1541" s="140">
        <f>IF(N1541="sníž. přenesená",J1541,0)</f>
        <v>0</v>
      </c>
      <c r="BI1541" s="140">
        <f>IF(N1541="nulová",J1541,0)</f>
        <v>0</v>
      </c>
      <c r="BJ1541" s="17" t="s">
        <v>80</v>
      </c>
      <c r="BK1541" s="140">
        <f>ROUND(I1541*H1541,2)</f>
        <v>0</v>
      </c>
      <c r="BL1541" s="17" t="s">
        <v>255</v>
      </c>
      <c r="BM1541" s="139" t="s">
        <v>1828</v>
      </c>
    </row>
    <row r="1542" spans="2:65" s="11" customFormat="1" ht="22.9" customHeight="1">
      <c r="B1542" s="117"/>
      <c r="D1542" s="118" t="s">
        <v>71</v>
      </c>
      <c r="E1542" s="126" t="s">
        <v>1829</v>
      </c>
      <c r="F1542" s="126" t="s">
        <v>1830</v>
      </c>
      <c r="J1542" s="127">
        <f>BK1542</f>
        <v>0</v>
      </c>
      <c r="L1542" s="117"/>
      <c r="M1542" s="121"/>
      <c r="P1542" s="122">
        <f>SUM(P1543:P1603)</f>
        <v>89.898084000000011</v>
      </c>
      <c r="R1542" s="122">
        <f>SUM(R1543:R1603)</f>
        <v>2.5075172599999993</v>
      </c>
      <c r="T1542" s="123">
        <f>SUM(T1543:T1603)</f>
        <v>2.8168219999999997</v>
      </c>
      <c r="AR1542" s="118" t="s">
        <v>82</v>
      </c>
      <c r="AT1542" s="124" t="s">
        <v>71</v>
      </c>
      <c r="AU1542" s="124" t="s">
        <v>80</v>
      </c>
      <c r="AY1542" s="118" t="s">
        <v>158</v>
      </c>
      <c r="BK1542" s="125">
        <f>SUM(BK1543:BK1603)</f>
        <v>0</v>
      </c>
    </row>
    <row r="1543" spans="2:65" s="1" customFormat="1" ht="24.2" customHeight="1">
      <c r="B1543" s="128"/>
      <c r="C1543" s="129" t="s">
        <v>1831</v>
      </c>
      <c r="D1543" s="129" t="s">
        <v>160</v>
      </c>
      <c r="E1543" s="130" t="s">
        <v>1832</v>
      </c>
      <c r="F1543" s="131" t="s">
        <v>1833</v>
      </c>
      <c r="G1543" s="132" t="s">
        <v>212</v>
      </c>
      <c r="H1543" s="133">
        <v>40.473999999999997</v>
      </c>
      <c r="I1543" s="184"/>
      <c r="J1543" s="134">
        <f>ROUND(I1543*H1543,2)</f>
        <v>0</v>
      </c>
      <c r="K1543" s="131" t="s">
        <v>164</v>
      </c>
      <c r="L1543" s="29"/>
      <c r="M1543" s="135" t="s">
        <v>1</v>
      </c>
      <c r="N1543" s="136" t="s">
        <v>37</v>
      </c>
      <c r="O1543" s="137">
        <v>3.2000000000000001E-2</v>
      </c>
      <c r="P1543" s="137">
        <f>O1543*H1543</f>
        <v>1.2951679999999999</v>
      </c>
      <c r="Q1543" s="137">
        <v>0</v>
      </c>
      <c r="R1543" s="137">
        <f>Q1543*H1543</f>
        <v>0</v>
      </c>
      <c r="S1543" s="137">
        <v>0</v>
      </c>
      <c r="T1543" s="138">
        <f>S1543*H1543</f>
        <v>0</v>
      </c>
      <c r="AR1543" s="139" t="s">
        <v>255</v>
      </c>
      <c r="AT1543" s="139" t="s">
        <v>160</v>
      </c>
      <c r="AU1543" s="139" t="s">
        <v>82</v>
      </c>
      <c r="AY1543" s="17" t="s">
        <v>158</v>
      </c>
      <c r="BE1543" s="140">
        <f>IF(N1543="základní",J1543,0)</f>
        <v>0</v>
      </c>
      <c r="BF1543" s="140">
        <f>IF(N1543="snížená",J1543,0)</f>
        <v>0</v>
      </c>
      <c r="BG1543" s="140">
        <f>IF(N1543="zákl. přenesená",J1543,0)</f>
        <v>0</v>
      </c>
      <c r="BH1543" s="140">
        <f>IF(N1543="sníž. přenesená",J1543,0)</f>
        <v>0</v>
      </c>
      <c r="BI1543" s="140">
        <f>IF(N1543="nulová",J1543,0)</f>
        <v>0</v>
      </c>
      <c r="BJ1543" s="17" t="s">
        <v>80</v>
      </c>
      <c r="BK1543" s="140">
        <f>ROUND(I1543*H1543,2)</f>
        <v>0</v>
      </c>
      <c r="BL1543" s="17" t="s">
        <v>255</v>
      </c>
      <c r="BM1543" s="139" t="s">
        <v>1834</v>
      </c>
    </row>
    <row r="1544" spans="2:65" s="12" customFormat="1">
      <c r="B1544" s="141"/>
      <c r="D1544" s="142" t="s">
        <v>167</v>
      </c>
      <c r="E1544" s="143" t="s">
        <v>1</v>
      </c>
      <c r="F1544" s="144" t="s">
        <v>1835</v>
      </c>
      <c r="H1544" s="143" t="s">
        <v>1</v>
      </c>
      <c r="L1544" s="141"/>
      <c r="M1544" s="145"/>
      <c r="T1544" s="146"/>
      <c r="AT1544" s="143" t="s">
        <v>167</v>
      </c>
      <c r="AU1544" s="143" t="s">
        <v>82</v>
      </c>
      <c r="AV1544" s="12" t="s">
        <v>80</v>
      </c>
      <c r="AW1544" s="12" t="s">
        <v>28</v>
      </c>
      <c r="AX1544" s="12" t="s">
        <v>72</v>
      </c>
      <c r="AY1544" s="143" t="s">
        <v>158</v>
      </c>
    </row>
    <row r="1545" spans="2:65" s="12" customFormat="1">
      <c r="B1545" s="141"/>
      <c r="D1545" s="142" t="s">
        <v>167</v>
      </c>
      <c r="E1545" s="143" t="s">
        <v>1</v>
      </c>
      <c r="F1545" s="144" t="s">
        <v>1836</v>
      </c>
      <c r="H1545" s="143" t="s">
        <v>1</v>
      </c>
      <c r="L1545" s="141"/>
      <c r="M1545" s="145"/>
      <c r="T1545" s="146"/>
      <c r="AT1545" s="143" t="s">
        <v>167</v>
      </c>
      <c r="AU1545" s="143" t="s">
        <v>82</v>
      </c>
      <c r="AV1545" s="12" t="s">
        <v>80</v>
      </c>
      <c r="AW1545" s="12" t="s">
        <v>28</v>
      </c>
      <c r="AX1545" s="12" t="s">
        <v>72</v>
      </c>
      <c r="AY1545" s="143" t="s">
        <v>158</v>
      </c>
    </row>
    <row r="1546" spans="2:65" s="13" customFormat="1">
      <c r="B1546" s="147"/>
      <c r="D1546" s="142" t="s">
        <v>167</v>
      </c>
      <c r="E1546" s="148" t="s">
        <v>1</v>
      </c>
      <c r="F1546" s="149" t="s">
        <v>1837</v>
      </c>
      <c r="H1546" s="150">
        <v>32</v>
      </c>
      <c r="L1546" s="147"/>
      <c r="M1546" s="151"/>
      <c r="T1546" s="152"/>
      <c r="AT1546" s="148" t="s">
        <v>167</v>
      </c>
      <c r="AU1546" s="148" t="s">
        <v>82</v>
      </c>
      <c r="AV1546" s="13" t="s">
        <v>82</v>
      </c>
      <c r="AW1546" s="13" t="s">
        <v>28</v>
      </c>
      <c r="AX1546" s="13" t="s">
        <v>72</v>
      </c>
      <c r="AY1546" s="148" t="s">
        <v>158</v>
      </c>
    </row>
    <row r="1547" spans="2:65" s="12" customFormat="1">
      <c r="B1547" s="141"/>
      <c r="D1547" s="142" t="s">
        <v>167</v>
      </c>
      <c r="E1547" s="143" t="s">
        <v>1</v>
      </c>
      <c r="F1547" s="144" t="s">
        <v>1838</v>
      </c>
      <c r="H1547" s="143" t="s">
        <v>1</v>
      </c>
      <c r="L1547" s="141"/>
      <c r="M1547" s="145"/>
      <c r="T1547" s="146"/>
      <c r="AT1547" s="143" t="s">
        <v>167</v>
      </c>
      <c r="AU1547" s="143" t="s">
        <v>82</v>
      </c>
      <c r="AV1547" s="12" t="s">
        <v>80</v>
      </c>
      <c r="AW1547" s="12" t="s">
        <v>28</v>
      </c>
      <c r="AX1547" s="12" t="s">
        <v>72</v>
      </c>
      <c r="AY1547" s="143" t="s">
        <v>158</v>
      </c>
    </row>
    <row r="1548" spans="2:65" s="13" customFormat="1">
      <c r="B1548" s="147"/>
      <c r="D1548" s="142" t="s">
        <v>167</v>
      </c>
      <c r="E1548" s="148" t="s">
        <v>1</v>
      </c>
      <c r="F1548" s="149" t="s">
        <v>1839</v>
      </c>
      <c r="H1548" s="150">
        <v>8.4740000000000002</v>
      </c>
      <c r="L1548" s="147"/>
      <c r="M1548" s="151"/>
      <c r="T1548" s="152"/>
      <c r="AT1548" s="148" t="s">
        <v>167</v>
      </c>
      <c r="AU1548" s="148" t="s">
        <v>82</v>
      </c>
      <c r="AV1548" s="13" t="s">
        <v>82</v>
      </c>
      <c r="AW1548" s="13" t="s">
        <v>28</v>
      </c>
      <c r="AX1548" s="13" t="s">
        <v>72</v>
      </c>
      <c r="AY1548" s="148" t="s">
        <v>158</v>
      </c>
    </row>
    <row r="1549" spans="2:65" s="14" customFormat="1">
      <c r="B1549" s="153"/>
      <c r="D1549" s="142" t="s">
        <v>167</v>
      </c>
      <c r="E1549" s="154" t="s">
        <v>1</v>
      </c>
      <c r="F1549" s="155" t="s">
        <v>200</v>
      </c>
      <c r="H1549" s="156">
        <v>40.473999999999997</v>
      </c>
      <c r="L1549" s="153"/>
      <c r="M1549" s="157"/>
      <c r="T1549" s="158"/>
      <c r="AT1549" s="154" t="s">
        <v>167</v>
      </c>
      <c r="AU1549" s="154" t="s">
        <v>82</v>
      </c>
      <c r="AV1549" s="14" t="s">
        <v>165</v>
      </c>
      <c r="AW1549" s="14" t="s">
        <v>28</v>
      </c>
      <c r="AX1549" s="14" t="s">
        <v>80</v>
      </c>
      <c r="AY1549" s="154" t="s">
        <v>158</v>
      </c>
    </row>
    <row r="1550" spans="2:65" s="1" customFormat="1" ht="37.9" customHeight="1">
      <c r="B1550" s="128"/>
      <c r="C1550" s="159" t="s">
        <v>1840</v>
      </c>
      <c r="D1550" s="159" t="s">
        <v>242</v>
      </c>
      <c r="E1550" s="160" t="s">
        <v>1841</v>
      </c>
      <c r="F1550" s="161" t="s">
        <v>1842</v>
      </c>
      <c r="G1550" s="162" t="s">
        <v>212</v>
      </c>
      <c r="H1550" s="163">
        <v>47.171999999999997</v>
      </c>
      <c r="I1550" s="188"/>
      <c r="J1550" s="164">
        <f>ROUND(I1550*H1550,2)</f>
        <v>0</v>
      </c>
      <c r="K1550" s="161" t="s">
        <v>164</v>
      </c>
      <c r="L1550" s="165"/>
      <c r="M1550" s="166" t="s">
        <v>1</v>
      </c>
      <c r="N1550" s="167" t="s">
        <v>37</v>
      </c>
      <c r="O1550" s="137">
        <v>0</v>
      </c>
      <c r="P1550" s="137">
        <f>O1550*H1550</f>
        <v>0</v>
      </c>
      <c r="Q1550" s="137">
        <v>4.7000000000000002E-3</v>
      </c>
      <c r="R1550" s="137">
        <f>Q1550*H1550</f>
        <v>0.2217084</v>
      </c>
      <c r="S1550" s="137">
        <v>0</v>
      </c>
      <c r="T1550" s="138">
        <f>S1550*H1550</f>
        <v>0</v>
      </c>
      <c r="AR1550" s="139" t="s">
        <v>357</v>
      </c>
      <c r="AT1550" s="139" t="s">
        <v>242</v>
      </c>
      <c r="AU1550" s="139" t="s">
        <v>82</v>
      </c>
      <c r="AY1550" s="17" t="s">
        <v>158</v>
      </c>
      <c r="BE1550" s="140">
        <f>IF(N1550="základní",J1550,0)</f>
        <v>0</v>
      </c>
      <c r="BF1550" s="140">
        <f>IF(N1550="snížená",J1550,0)</f>
        <v>0</v>
      </c>
      <c r="BG1550" s="140">
        <f>IF(N1550="zákl. přenesená",J1550,0)</f>
        <v>0</v>
      </c>
      <c r="BH1550" s="140">
        <f>IF(N1550="sníž. přenesená",J1550,0)</f>
        <v>0</v>
      </c>
      <c r="BI1550" s="140">
        <f>IF(N1550="nulová",J1550,0)</f>
        <v>0</v>
      </c>
      <c r="BJ1550" s="17" t="s">
        <v>80</v>
      </c>
      <c r="BK1550" s="140">
        <f>ROUND(I1550*H1550,2)</f>
        <v>0</v>
      </c>
      <c r="BL1550" s="17" t="s">
        <v>255</v>
      </c>
      <c r="BM1550" s="139" t="s">
        <v>1843</v>
      </c>
    </row>
    <row r="1551" spans="2:65" s="13" customFormat="1">
      <c r="B1551" s="147"/>
      <c r="D1551" s="142" t="s">
        <v>167</v>
      </c>
      <c r="F1551" s="149" t="s">
        <v>1844</v>
      </c>
      <c r="H1551" s="150">
        <v>47.171999999999997</v>
      </c>
      <c r="L1551" s="147"/>
      <c r="M1551" s="151"/>
      <c r="T1551" s="152"/>
      <c r="AT1551" s="148" t="s">
        <v>167</v>
      </c>
      <c r="AU1551" s="148" t="s">
        <v>82</v>
      </c>
      <c r="AV1551" s="13" t="s">
        <v>82</v>
      </c>
      <c r="AW1551" s="13" t="s">
        <v>3</v>
      </c>
      <c r="AX1551" s="13" t="s">
        <v>80</v>
      </c>
      <c r="AY1551" s="148" t="s">
        <v>158</v>
      </c>
    </row>
    <row r="1552" spans="2:65" s="1" customFormat="1" ht="24.2" customHeight="1">
      <c r="B1552" s="128"/>
      <c r="C1552" s="129" t="s">
        <v>1845</v>
      </c>
      <c r="D1552" s="129" t="s">
        <v>160</v>
      </c>
      <c r="E1552" s="130" t="s">
        <v>1846</v>
      </c>
      <c r="F1552" s="131" t="s">
        <v>1847</v>
      </c>
      <c r="G1552" s="132" t="s">
        <v>212</v>
      </c>
      <c r="H1552" s="133">
        <v>74.054000000000002</v>
      </c>
      <c r="I1552" s="184"/>
      <c r="J1552" s="134">
        <f>ROUND(I1552*H1552,2)</f>
        <v>0</v>
      </c>
      <c r="K1552" s="131" t="s">
        <v>164</v>
      </c>
      <c r="L1552" s="29"/>
      <c r="M1552" s="135" t="s">
        <v>1</v>
      </c>
      <c r="N1552" s="136" t="s">
        <v>37</v>
      </c>
      <c r="O1552" s="137">
        <v>8.4000000000000005E-2</v>
      </c>
      <c r="P1552" s="137">
        <f>O1552*H1552</f>
        <v>6.220536000000001</v>
      </c>
      <c r="Q1552" s="137">
        <v>0</v>
      </c>
      <c r="R1552" s="137">
        <f>Q1552*H1552</f>
        <v>0</v>
      </c>
      <c r="S1552" s="137">
        <v>1.0999999999999999E-2</v>
      </c>
      <c r="T1552" s="138">
        <f>S1552*H1552</f>
        <v>0.81459399999999993</v>
      </c>
      <c r="AR1552" s="139" t="s">
        <v>255</v>
      </c>
      <c r="AT1552" s="139" t="s">
        <v>160</v>
      </c>
      <c r="AU1552" s="139" t="s">
        <v>82</v>
      </c>
      <c r="AY1552" s="17" t="s">
        <v>158</v>
      </c>
      <c r="BE1552" s="140">
        <f>IF(N1552="základní",J1552,0)</f>
        <v>0</v>
      </c>
      <c r="BF1552" s="140">
        <f>IF(N1552="snížená",J1552,0)</f>
        <v>0</v>
      </c>
      <c r="BG1552" s="140">
        <f>IF(N1552="zákl. přenesená",J1552,0)</f>
        <v>0</v>
      </c>
      <c r="BH1552" s="140">
        <f>IF(N1552="sníž. přenesená",J1552,0)</f>
        <v>0</v>
      </c>
      <c r="BI1552" s="140">
        <f>IF(N1552="nulová",J1552,0)</f>
        <v>0</v>
      </c>
      <c r="BJ1552" s="17" t="s">
        <v>80</v>
      </c>
      <c r="BK1552" s="140">
        <f>ROUND(I1552*H1552,2)</f>
        <v>0</v>
      </c>
      <c r="BL1552" s="17" t="s">
        <v>255</v>
      </c>
      <c r="BM1552" s="139" t="s">
        <v>1848</v>
      </c>
    </row>
    <row r="1553" spans="2:65" s="12" customFormat="1">
      <c r="B1553" s="141"/>
      <c r="D1553" s="142" t="s">
        <v>167</v>
      </c>
      <c r="E1553" s="143" t="s">
        <v>1</v>
      </c>
      <c r="F1553" s="144" t="s">
        <v>1849</v>
      </c>
      <c r="H1553" s="143" t="s">
        <v>1</v>
      </c>
      <c r="L1553" s="141"/>
      <c r="M1553" s="145"/>
      <c r="T1553" s="146"/>
      <c r="AT1553" s="143" t="s">
        <v>167</v>
      </c>
      <c r="AU1553" s="143" t="s">
        <v>82</v>
      </c>
      <c r="AV1553" s="12" t="s">
        <v>80</v>
      </c>
      <c r="AW1553" s="12" t="s">
        <v>28</v>
      </c>
      <c r="AX1553" s="12" t="s">
        <v>72</v>
      </c>
      <c r="AY1553" s="143" t="s">
        <v>158</v>
      </c>
    </row>
    <row r="1554" spans="2:65" s="13" customFormat="1">
      <c r="B1554" s="147"/>
      <c r="D1554" s="142" t="s">
        <v>167</v>
      </c>
      <c r="E1554" s="148" t="s">
        <v>1</v>
      </c>
      <c r="F1554" s="149" t="s">
        <v>1850</v>
      </c>
      <c r="H1554" s="150">
        <v>74.054000000000002</v>
      </c>
      <c r="L1554" s="147"/>
      <c r="M1554" s="151"/>
      <c r="T1554" s="152"/>
      <c r="AT1554" s="148" t="s">
        <v>167</v>
      </c>
      <c r="AU1554" s="148" t="s">
        <v>82</v>
      </c>
      <c r="AV1554" s="13" t="s">
        <v>82</v>
      </c>
      <c r="AW1554" s="13" t="s">
        <v>28</v>
      </c>
      <c r="AX1554" s="13" t="s">
        <v>80</v>
      </c>
      <c r="AY1554" s="148" t="s">
        <v>158</v>
      </c>
    </row>
    <row r="1555" spans="2:65" s="1" customFormat="1" ht="55.5" customHeight="1">
      <c r="B1555" s="128"/>
      <c r="C1555" s="129" t="s">
        <v>1851</v>
      </c>
      <c r="D1555" s="129" t="s">
        <v>160</v>
      </c>
      <c r="E1555" s="130" t="s">
        <v>1852</v>
      </c>
      <c r="F1555" s="131" t="s">
        <v>1853</v>
      </c>
      <c r="G1555" s="132" t="s">
        <v>212</v>
      </c>
      <c r="H1555" s="133">
        <v>32.293999999999997</v>
      </c>
      <c r="I1555" s="184"/>
      <c r="J1555" s="134">
        <f>ROUND(I1555*H1555,2)</f>
        <v>0</v>
      </c>
      <c r="K1555" s="131" t="s">
        <v>1</v>
      </c>
      <c r="L1555" s="29"/>
      <c r="M1555" s="135" t="s">
        <v>1</v>
      </c>
      <c r="N1555" s="136" t="s">
        <v>37</v>
      </c>
      <c r="O1555" s="137">
        <v>8.4000000000000005E-2</v>
      </c>
      <c r="P1555" s="137">
        <f>O1555*H1555</f>
        <v>2.7126959999999998</v>
      </c>
      <c r="Q1555" s="137">
        <v>0</v>
      </c>
      <c r="R1555" s="137">
        <f>Q1555*H1555</f>
        <v>0</v>
      </c>
      <c r="S1555" s="137">
        <v>6.2E-2</v>
      </c>
      <c r="T1555" s="138">
        <f>S1555*H1555</f>
        <v>2.0022279999999997</v>
      </c>
      <c r="AR1555" s="139" t="s">
        <v>255</v>
      </c>
      <c r="AT1555" s="139" t="s">
        <v>160</v>
      </c>
      <c r="AU1555" s="139" t="s">
        <v>82</v>
      </c>
      <c r="AY1555" s="17" t="s">
        <v>158</v>
      </c>
      <c r="BE1555" s="140">
        <f>IF(N1555="základní",J1555,0)</f>
        <v>0</v>
      </c>
      <c r="BF1555" s="140">
        <f>IF(N1555="snížená",J1555,0)</f>
        <v>0</v>
      </c>
      <c r="BG1555" s="140">
        <f>IF(N1555="zákl. přenesená",J1555,0)</f>
        <v>0</v>
      </c>
      <c r="BH1555" s="140">
        <f>IF(N1555="sníž. přenesená",J1555,0)</f>
        <v>0</v>
      </c>
      <c r="BI1555" s="140">
        <f>IF(N1555="nulová",J1555,0)</f>
        <v>0</v>
      </c>
      <c r="BJ1555" s="17" t="s">
        <v>80</v>
      </c>
      <c r="BK1555" s="140">
        <f>ROUND(I1555*H1555,2)</f>
        <v>0</v>
      </c>
      <c r="BL1555" s="17" t="s">
        <v>255</v>
      </c>
      <c r="BM1555" s="139" t="s">
        <v>1854</v>
      </c>
    </row>
    <row r="1556" spans="2:65" s="12" customFormat="1">
      <c r="B1556" s="141"/>
      <c r="D1556" s="142" t="s">
        <v>167</v>
      </c>
      <c r="E1556" s="143" t="s">
        <v>1</v>
      </c>
      <c r="F1556" s="144" t="s">
        <v>1855</v>
      </c>
      <c r="H1556" s="143" t="s">
        <v>1</v>
      </c>
      <c r="L1556" s="141"/>
      <c r="M1556" s="145"/>
      <c r="T1556" s="146"/>
      <c r="AT1556" s="143" t="s">
        <v>167</v>
      </c>
      <c r="AU1556" s="143" t="s">
        <v>82</v>
      </c>
      <c r="AV1556" s="12" t="s">
        <v>80</v>
      </c>
      <c r="AW1556" s="12" t="s">
        <v>28</v>
      </c>
      <c r="AX1556" s="12" t="s">
        <v>72</v>
      </c>
      <c r="AY1556" s="143" t="s">
        <v>158</v>
      </c>
    </row>
    <row r="1557" spans="2:65" s="13" customFormat="1">
      <c r="B1557" s="147"/>
      <c r="D1557" s="142" t="s">
        <v>167</v>
      </c>
      <c r="E1557" s="148" t="s">
        <v>1</v>
      </c>
      <c r="F1557" s="149" t="s">
        <v>1856</v>
      </c>
      <c r="H1557" s="150">
        <v>32.293999999999997</v>
      </c>
      <c r="L1557" s="147"/>
      <c r="M1557" s="151"/>
      <c r="T1557" s="152"/>
      <c r="AT1557" s="148" t="s">
        <v>167</v>
      </c>
      <c r="AU1557" s="148" t="s">
        <v>82</v>
      </c>
      <c r="AV1557" s="13" t="s">
        <v>82</v>
      </c>
      <c r="AW1557" s="13" t="s">
        <v>28</v>
      </c>
      <c r="AX1557" s="13" t="s">
        <v>80</v>
      </c>
      <c r="AY1557" s="148" t="s">
        <v>158</v>
      </c>
    </row>
    <row r="1558" spans="2:65" s="1" customFormat="1" ht="24.2" customHeight="1">
      <c r="B1558" s="128"/>
      <c r="C1558" s="129" t="s">
        <v>1857</v>
      </c>
      <c r="D1558" s="129" t="s">
        <v>160</v>
      </c>
      <c r="E1558" s="130" t="s">
        <v>1858</v>
      </c>
      <c r="F1558" s="131" t="s">
        <v>1859</v>
      </c>
      <c r="G1558" s="132" t="s">
        <v>212</v>
      </c>
      <c r="H1558" s="133">
        <v>40.473999999999997</v>
      </c>
      <c r="I1558" s="184"/>
      <c r="J1558" s="134">
        <f>ROUND(I1558*H1558,2)</f>
        <v>0</v>
      </c>
      <c r="K1558" s="131" t="s">
        <v>164</v>
      </c>
      <c r="L1558" s="29"/>
      <c r="M1558" s="135" t="s">
        <v>1</v>
      </c>
      <c r="N1558" s="136" t="s">
        <v>37</v>
      </c>
      <c r="O1558" s="137">
        <v>0.17899999999999999</v>
      </c>
      <c r="P1558" s="137">
        <f>O1558*H1558</f>
        <v>7.244845999999999</v>
      </c>
      <c r="Q1558" s="137">
        <v>8.8000000000000003E-4</v>
      </c>
      <c r="R1558" s="137">
        <f>Q1558*H1558</f>
        <v>3.5617119999999995E-2</v>
      </c>
      <c r="S1558" s="137">
        <v>0</v>
      </c>
      <c r="T1558" s="138">
        <f>S1558*H1558</f>
        <v>0</v>
      </c>
      <c r="AR1558" s="139" t="s">
        <v>255</v>
      </c>
      <c r="AT1558" s="139" t="s">
        <v>160</v>
      </c>
      <c r="AU1558" s="139" t="s">
        <v>82</v>
      </c>
      <c r="AY1558" s="17" t="s">
        <v>158</v>
      </c>
      <c r="BE1558" s="140">
        <f>IF(N1558="základní",J1558,0)</f>
        <v>0</v>
      </c>
      <c r="BF1558" s="140">
        <f>IF(N1558="snížená",J1558,0)</f>
        <v>0</v>
      </c>
      <c r="BG1558" s="140">
        <f>IF(N1558="zákl. přenesená",J1558,0)</f>
        <v>0</v>
      </c>
      <c r="BH1558" s="140">
        <f>IF(N1558="sníž. přenesená",J1558,0)</f>
        <v>0</v>
      </c>
      <c r="BI1558" s="140">
        <f>IF(N1558="nulová",J1558,0)</f>
        <v>0</v>
      </c>
      <c r="BJ1558" s="17" t="s">
        <v>80</v>
      </c>
      <c r="BK1558" s="140">
        <f>ROUND(I1558*H1558,2)</f>
        <v>0</v>
      </c>
      <c r="BL1558" s="17" t="s">
        <v>255</v>
      </c>
      <c r="BM1558" s="139" t="s">
        <v>1860</v>
      </c>
    </row>
    <row r="1559" spans="2:65" s="12" customFormat="1">
      <c r="B1559" s="141"/>
      <c r="D1559" s="142" t="s">
        <v>167</v>
      </c>
      <c r="E1559" s="143" t="s">
        <v>1</v>
      </c>
      <c r="F1559" s="144" t="s">
        <v>1835</v>
      </c>
      <c r="H1559" s="143" t="s">
        <v>1</v>
      </c>
      <c r="L1559" s="141"/>
      <c r="M1559" s="145"/>
      <c r="T1559" s="146"/>
      <c r="AT1559" s="143" t="s">
        <v>167</v>
      </c>
      <c r="AU1559" s="143" t="s">
        <v>82</v>
      </c>
      <c r="AV1559" s="12" t="s">
        <v>80</v>
      </c>
      <c r="AW1559" s="12" t="s">
        <v>28</v>
      </c>
      <c r="AX1559" s="12" t="s">
        <v>72</v>
      </c>
      <c r="AY1559" s="143" t="s">
        <v>158</v>
      </c>
    </row>
    <row r="1560" spans="2:65" s="12" customFormat="1">
      <c r="B1560" s="141"/>
      <c r="D1560" s="142" t="s">
        <v>167</v>
      </c>
      <c r="E1560" s="143" t="s">
        <v>1</v>
      </c>
      <c r="F1560" s="144" t="s">
        <v>1836</v>
      </c>
      <c r="H1560" s="143" t="s">
        <v>1</v>
      </c>
      <c r="L1560" s="141"/>
      <c r="M1560" s="145"/>
      <c r="T1560" s="146"/>
      <c r="AT1560" s="143" t="s">
        <v>167</v>
      </c>
      <c r="AU1560" s="143" t="s">
        <v>82</v>
      </c>
      <c r="AV1560" s="12" t="s">
        <v>80</v>
      </c>
      <c r="AW1560" s="12" t="s">
        <v>28</v>
      </c>
      <c r="AX1560" s="12" t="s">
        <v>72</v>
      </c>
      <c r="AY1560" s="143" t="s">
        <v>158</v>
      </c>
    </row>
    <row r="1561" spans="2:65" s="13" customFormat="1">
      <c r="B1561" s="147"/>
      <c r="D1561" s="142" t="s">
        <v>167</v>
      </c>
      <c r="E1561" s="148" t="s">
        <v>1</v>
      </c>
      <c r="F1561" s="149" t="s">
        <v>1837</v>
      </c>
      <c r="H1561" s="150">
        <v>32</v>
      </c>
      <c r="L1561" s="147"/>
      <c r="M1561" s="151"/>
      <c r="T1561" s="152"/>
      <c r="AT1561" s="148" t="s">
        <v>167</v>
      </c>
      <c r="AU1561" s="148" t="s">
        <v>82</v>
      </c>
      <c r="AV1561" s="13" t="s">
        <v>82</v>
      </c>
      <c r="AW1561" s="13" t="s">
        <v>28</v>
      </c>
      <c r="AX1561" s="13" t="s">
        <v>72</v>
      </c>
      <c r="AY1561" s="148" t="s">
        <v>158</v>
      </c>
    </row>
    <row r="1562" spans="2:65" s="12" customFormat="1">
      <c r="B1562" s="141"/>
      <c r="D1562" s="142" t="s">
        <v>167</v>
      </c>
      <c r="E1562" s="143" t="s">
        <v>1</v>
      </c>
      <c r="F1562" s="144" t="s">
        <v>1838</v>
      </c>
      <c r="H1562" s="143" t="s">
        <v>1</v>
      </c>
      <c r="L1562" s="141"/>
      <c r="M1562" s="145"/>
      <c r="T1562" s="146"/>
      <c r="AT1562" s="143" t="s">
        <v>167</v>
      </c>
      <c r="AU1562" s="143" t="s">
        <v>82</v>
      </c>
      <c r="AV1562" s="12" t="s">
        <v>80</v>
      </c>
      <c r="AW1562" s="12" t="s">
        <v>28</v>
      </c>
      <c r="AX1562" s="12" t="s">
        <v>72</v>
      </c>
      <c r="AY1562" s="143" t="s">
        <v>158</v>
      </c>
    </row>
    <row r="1563" spans="2:65" s="13" customFormat="1">
      <c r="B1563" s="147"/>
      <c r="D1563" s="142" t="s">
        <v>167</v>
      </c>
      <c r="E1563" s="148" t="s">
        <v>1</v>
      </c>
      <c r="F1563" s="149" t="s">
        <v>1839</v>
      </c>
      <c r="H1563" s="150">
        <v>8.4740000000000002</v>
      </c>
      <c r="L1563" s="147"/>
      <c r="M1563" s="151"/>
      <c r="T1563" s="152"/>
      <c r="AT1563" s="148" t="s">
        <v>167</v>
      </c>
      <c r="AU1563" s="148" t="s">
        <v>82</v>
      </c>
      <c r="AV1563" s="13" t="s">
        <v>82</v>
      </c>
      <c r="AW1563" s="13" t="s">
        <v>28</v>
      </c>
      <c r="AX1563" s="13" t="s">
        <v>72</v>
      </c>
      <c r="AY1563" s="148" t="s">
        <v>158</v>
      </c>
    </row>
    <row r="1564" spans="2:65" s="14" customFormat="1">
      <c r="B1564" s="153"/>
      <c r="D1564" s="142" t="s">
        <v>167</v>
      </c>
      <c r="E1564" s="154" t="s">
        <v>1</v>
      </c>
      <c r="F1564" s="155" t="s">
        <v>200</v>
      </c>
      <c r="H1564" s="156">
        <v>40.473999999999997</v>
      </c>
      <c r="L1564" s="153"/>
      <c r="M1564" s="157"/>
      <c r="T1564" s="158"/>
      <c r="AT1564" s="154" t="s">
        <v>167</v>
      </c>
      <c r="AU1564" s="154" t="s">
        <v>82</v>
      </c>
      <c r="AV1564" s="14" t="s">
        <v>165</v>
      </c>
      <c r="AW1564" s="14" t="s">
        <v>28</v>
      </c>
      <c r="AX1564" s="14" t="s">
        <v>80</v>
      </c>
      <c r="AY1564" s="154" t="s">
        <v>158</v>
      </c>
    </row>
    <row r="1565" spans="2:65" s="1" customFormat="1" ht="37.9" customHeight="1">
      <c r="B1565" s="128"/>
      <c r="C1565" s="159" t="s">
        <v>1861</v>
      </c>
      <c r="D1565" s="159" t="s">
        <v>242</v>
      </c>
      <c r="E1565" s="160" t="s">
        <v>1788</v>
      </c>
      <c r="F1565" s="161" t="s">
        <v>1789</v>
      </c>
      <c r="G1565" s="162" t="s">
        <v>212</v>
      </c>
      <c r="H1565" s="163">
        <v>47.171999999999997</v>
      </c>
      <c r="I1565" s="188"/>
      <c r="J1565" s="164">
        <f>ROUND(I1565*H1565,2)</f>
        <v>0</v>
      </c>
      <c r="K1565" s="161" t="s">
        <v>164</v>
      </c>
      <c r="L1565" s="165"/>
      <c r="M1565" s="166" t="s">
        <v>1</v>
      </c>
      <c r="N1565" s="167" t="s">
        <v>37</v>
      </c>
      <c r="O1565" s="137">
        <v>0</v>
      </c>
      <c r="P1565" s="137">
        <f>O1565*H1565</f>
        <v>0</v>
      </c>
      <c r="Q1565" s="137">
        <v>5.4000000000000003E-3</v>
      </c>
      <c r="R1565" s="137">
        <f>Q1565*H1565</f>
        <v>0.25472879999999998</v>
      </c>
      <c r="S1565" s="137">
        <v>0</v>
      </c>
      <c r="T1565" s="138">
        <f>S1565*H1565</f>
        <v>0</v>
      </c>
      <c r="AR1565" s="139" t="s">
        <v>357</v>
      </c>
      <c r="AT1565" s="139" t="s">
        <v>242</v>
      </c>
      <c r="AU1565" s="139" t="s">
        <v>82</v>
      </c>
      <c r="AY1565" s="17" t="s">
        <v>158</v>
      </c>
      <c r="BE1565" s="140">
        <f>IF(N1565="základní",J1565,0)</f>
        <v>0</v>
      </c>
      <c r="BF1565" s="140">
        <f>IF(N1565="snížená",J1565,0)</f>
        <v>0</v>
      </c>
      <c r="BG1565" s="140">
        <f>IF(N1565="zákl. přenesená",J1565,0)</f>
        <v>0</v>
      </c>
      <c r="BH1565" s="140">
        <f>IF(N1565="sníž. přenesená",J1565,0)</f>
        <v>0</v>
      </c>
      <c r="BI1565" s="140">
        <f>IF(N1565="nulová",J1565,0)</f>
        <v>0</v>
      </c>
      <c r="BJ1565" s="17" t="s">
        <v>80</v>
      </c>
      <c r="BK1565" s="140">
        <f>ROUND(I1565*H1565,2)</f>
        <v>0</v>
      </c>
      <c r="BL1565" s="17" t="s">
        <v>255</v>
      </c>
      <c r="BM1565" s="139" t="s">
        <v>1862</v>
      </c>
    </row>
    <row r="1566" spans="2:65" s="13" customFormat="1">
      <c r="B1566" s="147"/>
      <c r="D1566" s="142" t="s">
        <v>167</v>
      </c>
      <c r="F1566" s="149" t="s">
        <v>1844</v>
      </c>
      <c r="H1566" s="150">
        <v>47.171999999999997</v>
      </c>
      <c r="L1566" s="147"/>
      <c r="M1566" s="151"/>
      <c r="T1566" s="152"/>
      <c r="AT1566" s="148" t="s">
        <v>167</v>
      </c>
      <c r="AU1566" s="148" t="s">
        <v>82</v>
      </c>
      <c r="AV1566" s="13" t="s">
        <v>82</v>
      </c>
      <c r="AW1566" s="13" t="s">
        <v>3</v>
      </c>
      <c r="AX1566" s="13" t="s">
        <v>80</v>
      </c>
      <c r="AY1566" s="148" t="s">
        <v>158</v>
      </c>
    </row>
    <row r="1567" spans="2:65" s="1" customFormat="1" ht="24.2" customHeight="1">
      <c r="B1567" s="128"/>
      <c r="C1567" s="129" t="s">
        <v>1863</v>
      </c>
      <c r="D1567" s="129" t="s">
        <v>160</v>
      </c>
      <c r="E1567" s="130" t="s">
        <v>1858</v>
      </c>
      <c r="F1567" s="131" t="s">
        <v>1859</v>
      </c>
      <c r="G1567" s="132" t="s">
        <v>212</v>
      </c>
      <c r="H1567" s="133">
        <v>203.90100000000001</v>
      </c>
      <c r="I1567" s="184"/>
      <c r="J1567" s="134">
        <f>ROUND(I1567*H1567,2)</f>
        <v>0</v>
      </c>
      <c r="K1567" s="131" t="s">
        <v>164</v>
      </c>
      <c r="L1567" s="29"/>
      <c r="M1567" s="135" t="s">
        <v>1</v>
      </c>
      <c r="N1567" s="136" t="s">
        <v>37</v>
      </c>
      <c r="O1567" s="137">
        <v>0.17899999999999999</v>
      </c>
      <c r="P1567" s="137">
        <f>O1567*H1567</f>
        <v>36.498279000000004</v>
      </c>
      <c r="Q1567" s="137">
        <v>8.8000000000000003E-4</v>
      </c>
      <c r="R1567" s="137">
        <f>Q1567*H1567</f>
        <v>0.17943288000000002</v>
      </c>
      <c r="S1567" s="137">
        <v>0</v>
      </c>
      <c r="T1567" s="138">
        <f>S1567*H1567</f>
        <v>0</v>
      </c>
      <c r="AR1567" s="139" t="s">
        <v>255</v>
      </c>
      <c r="AT1567" s="139" t="s">
        <v>160</v>
      </c>
      <c r="AU1567" s="139" t="s">
        <v>82</v>
      </c>
      <c r="AY1567" s="17" t="s">
        <v>158</v>
      </c>
      <c r="BE1567" s="140">
        <f>IF(N1567="základní",J1567,0)</f>
        <v>0</v>
      </c>
      <c r="BF1567" s="140">
        <f>IF(N1567="snížená",J1567,0)</f>
        <v>0</v>
      </c>
      <c r="BG1567" s="140">
        <f>IF(N1567="zákl. přenesená",J1567,0)</f>
        <v>0</v>
      </c>
      <c r="BH1567" s="140">
        <f>IF(N1567="sníž. přenesená",J1567,0)</f>
        <v>0</v>
      </c>
      <c r="BI1567" s="140">
        <f>IF(N1567="nulová",J1567,0)</f>
        <v>0</v>
      </c>
      <c r="BJ1567" s="17" t="s">
        <v>80</v>
      </c>
      <c r="BK1567" s="140">
        <f>ROUND(I1567*H1567,2)</f>
        <v>0</v>
      </c>
      <c r="BL1567" s="17" t="s">
        <v>255</v>
      </c>
      <c r="BM1567" s="139" t="s">
        <v>1864</v>
      </c>
    </row>
    <row r="1568" spans="2:65" s="12" customFormat="1">
      <c r="B1568" s="141"/>
      <c r="D1568" s="142" t="s">
        <v>167</v>
      </c>
      <c r="E1568" s="143" t="s">
        <v>1</v>
      </c>
      <c r="F1568" s="144" t="s">
        <v>1865</v>
      </c>
      <c r="H1568" s="143" t="s">
        <v>1</v>
      </c>
      <c r="L1568" s="141"/>
      <c r="M1568" s="145"/>
      <c r="T1568" s="146"/>
      <c r="AT1568" s="143" t="s">
        <v>167</v>
      </c>
      <c r="AU1568" s="143" t="s">
        <v>82</v>
      </c>
      <c r="AV1568" s="12" t="s">
        <v>80</v>
      </c>
      <c r="AW1568" s="12" t="s">
        <v>28</v>
      </c>
      <c r="AX1568" s="12" t="s">
        <v>72</v>
      </c>
      <c r="AY1568" s="143" t="s">
        <v>158</v>
      </c>
    </row>
    <row r="1569" spans="2:65" s="13" customFormat="1">
      <c r="B1569" s="147"/>
      <c r="D1569" s="142" t="s">
        <v>167</v>
      </c>
      <c r="E1569" s="148" t="s">
        <v>1</v>
      </c>
      <c r="F1569" s="149" t="s">
        <v>1866</v>
      </c>
      <c r="H1569" s="150">
        <v>165.267</v>
      </c>
      <c r="L1569" s="147"/>
      <c r="M1569" s="151"/>
      <c r="T1569" s="152"/>
      <c r="AT1569" s="148" t="s">
        <v>167</v>
      </c>
      <c r="AU1569" s="148" t="s">
        <v>82</v>
      </c>
      <c r="AV1569" s="13" t="s">
        <v>82</v>
      </c>
      <c r="AW1569" s="13" t="s">
        <v>28</v>
      </c>
      <c r="AX1569" s="13" t="s">
        <v>72</v>
      </c>
      <c r="AY1569" s="148" t="s">
        <v>158</v>
      </c>
    </row>
    <row r="1570" spans="2:65" s="13" customFormat="1">
      <c r="B1570" s="147"/>
      <c r="D1570" s="142" t="s">
        <v>167</v>
      </c>
      <c r="E1570" s="148" t="s">
        <v>1</v>
      </c>
      <c r="F1570" s="149" t="s">
        <v>1867</v>
      </c>
      <c r="H1570" s="150">
        <v>-35.174999999999997</v>
      </c>
      <c r="L1570" s="147"/>
      <c r="M1570" s="151"/>
      <c r="T1570" s="152"/>
      <c r="AT1570" s="148" t="s">
        <v>167</v>
      </c>
      <c r="AU1570" s="148" t="s">
        <v>82</v>
      </c>
      <c r="AV1570" s="13" t="s">
        <v>82</v>
      </c>
      <c r="AW1570" s="13" t="s">
        <v>28</v>
      </c>
      <c r="AX1570" s="13" t="s">
        <v>72</v>
      </c>
      <c r="AY1570" s="148" t="s">
        <v>158</v>
      </c>
    </row>
    <row r="1571" spans="2:65" s="15" customFormat="1">
      <c r="B1571" s="168"/>
      <c r="D1571" s="142" t="s">
        <v>167</v>
      </c>
      <c r="E1571" s="169" t="s">
        <v>1</v>
      </c>
      <c r="F1571" s="170" t="s">
        <v>331</v>
      </c>
      <c r="H1571" s="171">
        <v>130.09200000000001</v>
      </c>
      <c r="L1571" s="168"/>
      <c r="M1571" s="172"/>
      <c r="T1571" s="173"/>
      <c r="AT1571" s="169" t="s">
        <v>167</v>
      </c>
      <c r="AU1571" s="169" t="s">
        <v>82</v>
      </c>
      <c r="AV1571" s="15" t="s">
        <v>178</v>
      </c>
      <c r="AW1571" s="15" t="s">
        <v>28</v>
      </c>
      <c r="AX1571" s="15" t="s">
        <v>72</v>
      </c>
      <c r="AY1571" s="169" t="s">
        <v>158</v>
      </c>
    </row>
    <row r="1572" spans="2:65" s="12" customFormat="1">
      <c r="B1572" s="141"/>
      <c r="D1572" s="142" t="s">
        <v>167</v>
      </c>
      <c r="E1572" s="143" t="s">
        <v>1</v>
      </c>
      <c r="F1572" s="144" t="s">
        <v>1868</v>
      </c>
      <c r="H1572" s="143" t="s">
        <v>1</v>
      </c>
      <c r="L1572" s="141"/>
      <c r="M1572" s="145"/>
      <c r="T1572" s="146"/>
      <c r="AT1572" s="143" t="s">
        <v>167</v>
      </c>
      <c r="AU1572" s="143" t="s">
        <v>82</v>
      </c>
      <c r="AV1572" s="12" t="s">
        <v>80</v>
      </c>
      <c r="AW1572" s="12" t="s">
        <v>28</v>
      </c>
      <c r="AX1572" s="12" t="s">
        <v>72</v>
      </c>
      <c r="AY1572" s="143" t="s">
        <v>158</v>
      </c>
    </row>
    <row r="1573" spans="2:65" s="13" customFormat="1">
      <c r="B1573" s="147"/>
      <c r="D1573" s="142" t="s">
        <v>167</v>
      </c>
      <c r="E1573" s="148" t="s">
        <v>1</v>
      </c>
      <c r="F1573" s="149" t="s">
        <v>1869</v>
      </c>
      <c r="H1573" s="150">
        <v>81.63</v>
      </c>
      <c r="L1573" s="147"/>
      <c r="M1573" s="151"/>
      <c r="T1573" s="152"/>
      <c r="AT1573" s="148" t="s">
        <v>167</v>
      </c>
      <c r="AU1573" s="148" t="s">
        <v>82</v>
      </c>
      <c r="AV1573" s="13" t="s">
        <v>82</v>
      </c>
      <c r="AW1573" s="13" t="s">
        <v>28</v>
      </c>
      <c r="AX1573" s="13" t="s">
        <v>72</v>
      </c>
      <c r="AY1573" s="148" t="s">
        <v>158</v>
      </c>
    </row>
    <row r="1574" spans="2:65" s="13" customFormat="1">
      <c r="B1574" s="147"/>
      <c r="D1574" s="142" t="s">
        <v>167</v>
      </c>
      <c r="E1574" s="148" t="s">
        <v>1</v>
      </c>
      <c r="F1574" s="149" t="s">
        <v>1870</v>
      </c>
      <c r="H1574" s="150">
        <v>-7.8209999999999997</v>
      </c>
      <c r="L1574" s="147"/>
      <c r="M1574" s="151"/>
      <c r="T1574" s="152"/>
      <c r="AT1574" s="148" t="s">
        <v>167</v>
      </c>
      <c r="AU1574" s="148" t="s">
        <v>82</v>
      </c>
      <c r="AV1574" s="13" t="s">
        <v>82</v>
      </c>
      <c r="AW1574" s="13" t="s">
        <v>28</v>
      </c>
      <c r="AX1574" s="13" t="s">
        <v>72</v>
      </c>
      <c r="AY1574" s="148" t="s">
        <v>158</v>
      </c>
    </row>
    <row r="1575" spans="2:65" s="15" customFormat="1">
      <c r="B1575" s="168"/>
      <c r="D1575" s="142" t="s">
        <v>167</v>
      </c>
      <c r="E1575" s="169" t="s">
        <v>1</v>
      </c>
      <c r="F1575" s="170" t="s">
        <v>331</v>
      </c>
      <c r="H1575" s="171">
        <v>73.808999999999997</v>
      </c>
      <c r="L1575" s="168"/>
      <c r="M1575" s="172"/>
      <c r="T1575" s="173"/>
      <c r="AT1575" s="169" t="s">
        <v>167</v>
      </c>
      <c r="AU1575" s="169" t="s">
        <v>82</v>
      </c>
      <c r="AV1575" s="15" t="s">
        <v>178</v>
      </c>
      <c r="AW1575" s="15" t="s">
        <v>28</v>
      </c>
      <c r="AX1575" s="15" t="s">
        <v>72</v>
      </c>
      <c r="AY1575" s="169" t="s">
        <v>158</v>
      </c>
    </row>
    <row r="1576" spans="2:65" s="14" customFormat="1">
      <c r="B1576" s="153"/>
      <c r="D1576" s="142" t="s">
        <v>167</v>
      </c>
      <c r="E1576" s="154" t="s">
        <v>1</v>
      </c>
      <c r="F1576" s="155" t="s">
        <v>200</v>
      </c>
      <c r="H1576" s="156">
        <v>203.90100000000001</v>
      </c>
      <c r="L1576" s="153"/>
      <c r="M1576" s="157"/>
      <c r="T1576" s="158"/>
      <c r="AT1576" s="154" t="s">
        <v>167</v>
      </c>
      <c r="AU1576" s="154" t="s">
        <v>82</v>
      </c>
      <c r="AV1576" s="14" t="s">
        <v>165</v>
      </c>
      <c r="AW1576" s="14" t="s">
        <v>28</v>
      </c>
      <c r="AX1576" s="14" t="s">
        <v>80</v>
      </c>
      <c r="AY1576" s="154" t="s">
        <v>158</v>
      </c>
    </row>
    <row r="1577" spans="2:65" s="1" customFormat="1" ht="49.15" customHeight="1">
      <c r="B1577" s="128"/>
      <c r="C1577" s="159" t="s">
        <v>1871</v>
      </c>
      <c r="D1577" s="159" t="s">
        <v>242</v>
      </c>
      <c r="E1577" s="160" t="s">
        <v>1872</v>
      </c>
      <c r="F1577" s="161" t="s">
        <v>1873</v>
      </c>
      <c r="G1577" s="162" t="s">
        <v>212</v>
      </c>
      <c r="H1577" s="163">
        <v>237.64699999999999</v>
      </c>
      <c r="I1577" s="188"/>
      <c r="J1577" s="164">
        <f>ROUND(I1577*H1577,2)</f>
        <v>0</v>
      </c>
      <c r="K1577" s="161" t="s">
        <v>164</v>
      </c>
      <c r="L1577" s="165"/>
      <c r="M1577" s="166" t="s">
        <v>1</v>
      </c>
      <c r="N1577" s="167" t="s">
        <v>37</v>
      </c>
      <c r="O1577" s="137">
        <v>0</v>
      </c>
      <c r="P1577" s="137">
        <f>O1577*H1577</f>
        <v>0</v>
      </c>
      <c r="Q1577" s="137">
        <v>5.5399999999999998E-3</v>
      </c>
      <c r="R1577" s="137">
        <f>Q1577*H1577</f>
        <v>1.31656438</v>
      </c>
      <c r="S1577" s="137">
        <v>0</v>
      </c>
      <c r="T1577" s="138">
        <f>S1577*H1577</f>
        <v>0</v>
      </c>
      <c r="AR1577" s="139" t="s">
        <v>357</v>
      </c>
      <c r="AT1577" s="139" t="s">
        <v>242</v>
      </c>
      <c r="AU1577" s="139" t="s">
        <v>82</v>
      </c>
      <c r="AY1577" s="17" t="s">
        <v>158</v>
      </c>
      <c r="BE1577" s="140">
        <f>IF(N1577="základní",J1577,0)</f>
        <v>0</v>
      </c>
      <c r="BF1577" s="140">
        <f>IF(N1577="snížená",J1577,0)</f>
        <v>0</v>
      </c>
      <c r="BG1577" s="140">
        <f>IF(N1577="zákl. přenesená",J1577,0)</f>
        <v>0</v>
      </c>
      <c r="BH1577" s="140">
        <f>IF(N1577="sníž. přenesená",J1577,0)</f>
        <v>0</v>
      </c>
      <c r="BI1577" s="140">
        <f>IF(N1577="nulová",J1577,0)</f>
        <v>0</v>
      </c>
      <c r="BJ1577" s="17" t="s">
        <v>80</v>
      </c>
      <c r="BK1577" s="140">
        <f>ROUND(I1577*H1577,2)</f>
        <v>0</v>
      </c>
      <c r="BL1577" s="17" t="s">
        <v>255</v>
      </c>
      <c r="BM1577" s="139" t="s">
        <v>1874</v>
      </c>
    </row>
    <row r="1578" spans="2:65" s="13" customFormat="1">
      <c r="B1578" s="147"/>
      <c r="D1578" s="142" t="s">
        <v>167</v>
      </c>
      <c r="F1578" s="149" t="s">
        <v>1875</v>
      </c>
      <c r="H1578" s="150">
        <v>237.64699999999999</v>
      </c>
      <c r="L1578" s="147"/>
      <c r="M1578" s="151"/>
      <c r="T1578" s="152"/>
      <c r="AT1578" s="148" t="s">
        <v>167</v>
      </c>
      <c r="AU1578" s="148" t="s">
        <v>82</v>
      </c>
      <c r="AV1578" s="13" t="s">
        <v>82</v>
      </c>
      <c r="AW1578" s="13" t="s">
        <v>3</v>
      </c>
      <c r="AX1578" s="13" t="s">
        <v>80</v>
      </c>
      <c r="AY1578" s="148" t="s">
        <v>158</v>
      </c>
    </row>
    <row r="1579" spans="2:65" s="1" customFormat="1" ht="37.9" customHeight="1">
      <c r="B1579" s="128"/>
      <c r="C1579" s="129" t="s">
        <v>1876</v>
      </c>
      <c r="D1579" s="129" t="s">
        <v>160</v>
      </c>
      <c r="E1579" s="130" t="s">
        <v>1877</v>
      </c>
      <c r="F1579" s="131" t="s">
        <v>1878</v>
      </c>
      <c r="G1579" s="132" t="s">
        <v>310</v>
      </c>
      <c r="H1579" s="133">
        <v>16</v>
      </c>
      <c r="I1579" s="184"/>
      <c r="J1579" s="134">
        <f>ROUND(I1579*H1579,2)</f>
        <v>0</v>
      </c>
      <c r="K1579" s="131" t="s">
        <v>164</v>
      </c>
      <c r="L1579" s="29"/>
      <c r="M1579" s="135" t="s">
        <v>1</v>
      </c>
      <c r="N1579" s="136" t="s">
        <v>37</v>
      </c>
      <c r="O1579" s="137">
        <v>0.86</v>
      </c>
      <c r="P1579" s="137">
        <f>O1579*H1579</f>
        <v>13.76</v>
      </c>
      <c r="Q1579" s="137">
        <v>1.08E-3</v>
      </c>
      <c r="R1579" s="137">
        <f>Q1579*H1579</f>
        <v>1.728E-2</v>
      </c>
      <c r="S1579" s="137">
        <v>0</v>
      </c>
      <c r="T1579" s="138">
        <f>S1579*H1579</f>
        <v>0</v>
      </c>
      <c r="AR1579" s="139" t="s">
        <v>255</v>
      </c>
      <c r="AT1579" s="139" t="s">
        <v>160</v>
      </c>
      <c r="AU1579" s="139" t="s">
        <v>82</v>
      </c>
      <c r="AY1579" s="17" t="s">
        <v>158</v>
      </c>
      <c r="BE1579" s="140">
        <f>IF(N1579="základní",J1579,0)</f>
        <v>0</v>
      </c>
      <c r="BF1579" s="140">
        <f>IF(N1579="snížená",J1579,0)</f>
        <v>0</v>
      </c>
      <c r="BG1579" s="140">
        <f>IF(N1579="zákl. přenesená",J1579,0)</f>
        <v>0</v>
      </c>
      <c r="BH1579" s="140">
        <f>IF(N1579="sníž. přenesená",J1579,0)</f>
        <v>0</v>
      </c>
      <c r="BI1579" s="140">
        <f>IF(N1579="nulová",J1579,0)</f>
        <v>0</v>
      </c>
      <c r="BJ1579" s="17" t="s">
        <v>80</v>
      </c>
      <c r="BK1579" s="140">
        <f>ROUND(I1579*H1579,2)</f>
        <v>0</v>
      </c>
      <c r="BL1579" s="17" t="s">
        <v>255</v>
      </c>
      <c r="BM1579" s="139" t="s">
        <v>1879</v>
      </c>
    </row>
    <row r="1580" spans="2:65" s="13" customFormat="1">
      <c r="B1580" s="147"/>
      <c r="D1580" s="142" t="s">
        <v>167</v>
      </c>
      <c r="E1580" s="148" t="s">
        <v>1</v>
      </c>
      <c r="F1580" s="149" t="s">
        <v>1880</v>
      </c>
      <c r="H1580" s="150">
        <v>16</v>
      </c>
      <c r="L1580" s="147"/>
      <c r="M1580" s="151"/>
      <c r="T1580" s="152"/>
      <c r="AT1580" s="148" t="s">
        <v>167</v>
      </c>
      <c r="AU1580" s="148" t="s">
        <v>82</v>
      </c>
      <c r="AV1580" s="13" t="s">
        <v>82</v>
      </c>
      <c r="AW1580" s="13" t="s">
        <v>28</v>
      </c>
      <c r="AX1580" s="13" t="s">
        <v>80</v>
      </c>
      <c r="AY1580" s="148" t="s">
        <v>158</v>
      </c>
    </row>
    <row r="1581" spans="2:65" s="1" customFormat="1" ht="49.15" customHeight="1">
      <c r="B1581" s="128"/>
      <c r="C1581" s="159" t="s">
        <v>1881</v>
      </c>
      <c r="D1581" s="159" t="s">
        <v>242</v>
      </c>
      <c r="E1581" s="160" t="s">
        <v>1872</v>
      </c>
      <c r="F1581" s="161" t="s">
        <v>1873</v>
      </c>
      <c r="G1581" s="162" t="s">
        <v>212</v>
      </c>
      <c r="H1581" s="163">
        <v>16</v>
      </c>
      <c r="I1581" s="188"/>
      <c r="J1581" s="164">
        <f>ROUND(I1581*H1581,2)</f>
        <v>0</v>
      </c>
      <c r="K1581" s="161" t="s">
        <v>164</v>
      </c>
      <c r="L1581" s="165"/>
      <c r="M1581" s="166" t="s">
        <v>1</v>
      </c>
      <c r="N1581" s="167" t="s">
        <v>37</v>
      </c>
      <c r="O1581" s="137">
        <v>0</v>
      </c>
      <c r="P1581" s="137">
        <f>O1581*H1581</f>
        <v>0</v>
      </c>
      <c r="Q1581" s="137">
        <v>5.5399999999999998E-3</v>
      </c>
      <c r="R1581" s="137">
        <f>Q1581*H1581</f>
        <v>8.8639999999999997E-2</v>
      </c>
      <c r="S1581" s="137">
        <v>0</v>
      </c>
      <c r="T1581" s="138">
        <f>S1581*H1581</f>
        <v>0</v>
      </c>
      <c r="AR1581" s="139" t="s">
        <v>357</v>
      </c>
      <c r="AT1581" s="139" t="s">
        <v>242</v>
      </c>
      <c r="AU1581" s="139" t="s">
        <v>82</v>
      </c>
      <c r="AY1581" s="17" t="s">
        <v>158</v>
      </c>
      <c r="BE1581" s="140">
        <f>IF(N1581="základní",J1581,0)</f>
        <v>0</v>
      </c>
      <c r="BF1581" s="140">
        <f>IF(N1581="snížená",J1581,0)</f>
        <v>0</v>
      </c>
      <c r="BG1581" s="140">
        <f>IF(N1581="zákl. přenesená",J1581,0)</f>
        <v>0</v>
      </c>
      <c r="BH1581" s="140">
        <f>IF(N1581="sníž. přenesená",J1581,0)</f>
        <v>0</v>
      </c>
      <c r="BI1581" s="140">
        <f>IF(N1581="nulová",J1581,0)</f>
        <v>0</v>
      </c>
      <c r="BJ1581" s="17" t="s">
        <v>80</v>
      </c>
      <c r="BK1581" s="140">
        <f>ROUND(I1581*H1581,2)</f>
        <v>0</v>
      </c>
      <c r="BL1581" s="17" t="s">
        <v>255</v>
      </c>
      <c r="BM1581" s="139" t="s">
        <v>1882</v>
      </c>
    </row>
    <row r="1582" spans="2:65" s="1" customFormat="1" ht="24.2" customHeight="1">
      <c r="B1582" s="128"/>
      <c r="C1582" s="129" t="s">
        <v>1883</v>
      </c>
      <c r="D1582" s="129" t="s">
        <v>160</v>
      </c>
      <c r="E1582" s="130" t="s">
        <v>1884</v>
      </c>
      <c r="F1582" s="131" t="s">
        <v>1885</v>
      </c>
      <c r="G1582" s="132" t="s">
        <v>212</v>
      </c>
      <c r="H1582" s="133">
        <v>40.473999999999997</v>
      </c>
      <c r="I1582" s="184"/>
      <c r="J1582" s="134">
        <f>ROUND(I1582*H1582,2)</f>
        <v>0</v>
      </c>
      <c r="K1582" s="131" t="s">
        <v>164</v>
      </c>
      <c r="L1582" s="29"/>
      <c r="M1582" s="135" t="s">
        <v>1</v>
      </c>
      <c r="N1582" s="136" t="s">
        <v>37</v>
      </c>
      <c r="O1582" s="137">
        <v>0.12</v>
      </c>
      <c r="P1582" s="137">
        <f>O1582*H1582</f>
        <v>4.8568799999999994</v>
      </c>
      <c r="Q1582" s="137">
        <v>0</v>
      </c>
      <c r="R1582" s="137">
        <f>Q1582*H1582</f>
        <v>0</v>
      </c>
      <c r="S1582" s="137">
        <v>0</v>
      </c>
      <c r="T1582" s="138">
        <f>S1582*H1582</f>
        <v>0</v>
      </c>
      <c r="AR1582" s="139" t="s">
        <v>255</v>
      </c>
      <c r="AT1582" s="139" t="s">
        <v>160</v>
      </c>
      <c r="AU1582" s="139" t="s">
        <v>82</v>
      </c>
      <c r="AY1582" s="17" t="s">
        <v>158</v>
      </c>
      <c r="BE1582" s="140">
        <f>IF(N1582="základní",J1582,0)</f>
        <v>0</v>
      </c>
      <c r="BF1582" s="140">
        <f>IF(N1582="snížená",J1582,0)</f>
        <v>0</v>
      </c>
      <c r="BG1582" s="140">
        <f>IF(N1582="zákl. přenesená",J1582,0)</f>
        <v>0</v>
      </c>
      <c r="BH1582" s="140">
        <f>IF(N1582="sníž. přenesená",J1582,0)</f>
        <v>0</v>
      </c>
      <c r="BI1582" s="140">
        <f>IF(N1582="nulová",J1582,0)</f>
        <v>0</v>
      </c>
      <c r="BJ1582" s="17" t="s">
        <v>80</v>
      </c>
      <c r="BK1582" s="140">
        <f>ROUND(I1582*H1582,2)</f>
        <v>0</v>
      </c>
      <c r="BL1582" s="17" t="s">
        <v>255</v>
      </c>
      <c r="BM1582" s="139" t="s">
        <v>1886</v>
      </c>
    </row>
    <row r="1583" spans="2:65" s="12" customFormat="1">
      <c r="B1583" s="141"/>
      <c r="D1583" s="142" t="s">
        <v>167</v>
      </c>
      <c r="E1583" s="143" t="s">
        <v>1</v>
      </c>
      <c r="F1583" s="144" t="s">
        <v>1835</v>
      </c>
      <c r="H1583" s="143" t="s">
        <v>1</v>
      </c>
      <c r="L1583" s="141"/>
      <c r="M1583" s="145"/>
      <c r="T1583" s="146"/>
      <c r="AT1583" s="143" t="s">
        <v>167</v>
      </c>
      <c r="AU1583" s="143" t="s">
        <v>82</v>
      </c>
      <c r="AV1583" s="12" t="s">
        <v>80</v>
      </c>
      <c r="AW1583" s="12" t="s">
        <v>28</v>
      </c>
      <c r="AX1583" s="12" t="s">
        <v>72</v>
      </c>
      <c r="AY1583" s="143" t="s">
        <v>158</v>
      </c>
    </row>
    <row r="1584" spans="2:65" s="12" customFormat="1">
      <c r="B1584" s="141"/>
      <c r="D1584" s="142" t="s">
        <v>167</v>
      </c>
      <c r="E1584" s="143" t="s">
        <v>1</v>
      </c>
      <c r="F1584" s="144" t="s">
        <v>1836</v>
      </c>
      <c r="H1584" s="143" t="s">
        <v>1</v>
      </c>
      <c r="L1584" s="141"/>
      <c r="M1584" s="145"/>
      <c r="T1584" s="146"/>
      <c r="AT1584" s="143" t="s">
        <v>167</v>
      </c>
      <c r="AU1584" s="143" t="s">
        <v>82</v>
      </c>
      <c r="AV1584" s="12" t="s">
        <v>80</v>
      </c>
      <c r="AW1584" s="12" t="s">
        <v>28</v>
      </c>
      <c r="AX1584" s="12" t="s">
        <v>72</v>
      </c>
      <c r="AY1584" s="143" t="s">
        <v>158</v>
      </c>
    </row>
    <row r="1585" spans="2:65" s="13" customFormat="1">
      <c r="B1585" s="147"/>
      <c r="D1585" s="142" t="s">
        <v>167</v>
      </c>
      <c r="E1585" s="148" t="s">
        <v>1</v>
      </c>
      <c r="F1585" s="149" t="s">
        <v>1837</v>
      </c>
      <c r="H1585" s="150">
        <v>32</v>
      </c>
      <c r="L1585" s="147"/>
      <c r="M1585" s="151"/>
      <c r="T1585" s="152"/>
      <c r="AT1585" s="148" t="s">
        <v>167</v>
      </c>
      <c r="AU1585" s="148" t="s">
        <v>82</v>
      </c>
      <c r="AV1585" s="13" t="s">
        <v>82</v>
      </c>
      <c r="AW1585" s="13" t="s">
        <v>28</v>
      </c>
      <c r="AX1585" s="13" t="s">
        <v>72</v>
      </c>
      <c r="AY1585" s="148" t="s">
        <v>158</v>
      </c>
    </row>
    <row r="1586" spans="2:65" s="12" customFormat="1">
      <c r="B1586" s="141"/>
      <c r="D1586" s="142" t="s">
        <v>167</v>
      </c>
      <c r="E1586" s="143" t="s">
        <v>1</v>
      </c>
      <c r="F1586" s="144" t="s">
        <v>1838</v>
      </c>
      <c r="H1586" s="143" t="s">
        <v>1</v>
      </c>
      <c r="L1586" s="141"/>
      <c r="M1586" s="145"/>
      <c r="T1586" s="146"/>
      <c r="AT1586" s="143" t="s">
        <v>167</v>
      </c>
      <c r="AU1586" s="143" t="s">
        <v>82</v>
      </c>
      <c r="AV1586" s="12" t="s">
        <v>80</v>
      </c>
      <c r="AW1586" s="12" t="s">
        <v>28</v>
      </c>
      <c r="AX1586" s="12" t="s">
        <v>72</v>
      </c>
      <c r="AY1586" s="143" t="s">
        <v>158</v>
      </c>
    </row>
    <row r="1587" spans="2:65" s="13" customFormat="1">
      <c r="B1587" s="147"/>
      <c r="D1587" s="142" t="s">
        <v>167</v>
      </c>
      <c r="E1587" s="148" t="s">
        <v>1</v>
      </c>
      <c r="F1587" s="149" t="s">
        <v>1839</v>
      </c>
      <c r="H1587" s="150">
        <v>8.4740000000000002</v>
      </c>
      <c r="L1587" s="147"/>
      <c r="M1587" s="151"/>
      <c r="T1587" s="152"/>
      <c r="AT1587" s="148" t="s">
        <v>167</v>
      </c>
      <c r="AU1587" s="148" t="s">
        <v>82</v>
      </c>
      <c r="AV1587" s="13" t="s">
        <v>82</v>
      </c>
      <c r="AW1587" s="13" t="s">
        <v>28</v>
      </c>
      <c r="AX1587" s="13" t="s">
        <v>72</v>
      </c>
      <c r="AY1587" s="148" t="s">
        <v>158</v>
      </c>
    </row>
    <row r="1588" spans="2:65" s="14" customFormat="1">
      <c r="B1588" s="153"/>
      <c r="D1588" s="142" t="s">
        <v>167</v>
      </c>
      <c r="E1588" s="154" t="s">
        <v>1</v>
      </c>
      <c r="F1588" s="155" t="s">
        <v>200</v>
      </c>
      <c r="H1588" s="156">
        <v>40.473999999999997</v>
      </c>
      <c r="L1588" s="153"/>
      <c r="M1588" s="157"/>
      <c r="T1588" s="158"/>
      <c r="AT1588" s="154" t="s">
        <v>167</v>
      </c>
      <c r="AU1588" s="154" t="s">
        <v>82</v>
      </c>
      <c r="AV1588" s="14" t="s">
        <v>165</v>
      </c>
      <c r="AW1588" s="14" t="s">
        <v>28</v>
      </c>
      <c r="AX1588" s="14" t="s">
        <v>80</v>
      </c>
      <c r="AY1588" s="154" t="s">
        <v>158</v>
      </c>
    </row>
    <row r="1589" spans="2:65" s="1" customFormat="1" ht="16.5" customHeight="1">
      <c r="B1589" s="128"/>
      <c r="C1589" s="159" t="s">
        <v>1887</v>
      </c>
      <c r="D1589" s="159" t="s">
        <v>242</v>
      </c>
      <c r="E1589" s="160" t="s">
        <v>1888</v>
      </c>
      <c r="F1589" s="161" t="s">
        <v>1889</v>
      </c>
      <c r="G1589" s="162" t="s">
        <v>1289</v>
      </c>
      <c r="H1589" s="163">
        <v>1.619</v>
      </c>
      <c r="I1589" s="188"/>
      <c r="J1589" s="164">
        <f>ROUND(I1589*H1589,2)</f>
        <v>0</v>
      </c>
      <c r="K1589" s="161" t="s">
        <v>164</v>
      </c>
      <c r="L1589" s="165"/>
      <c r="M1589" s="166" t="s">
        <v>1</v>
      </c>
      <c r="N1589" s="167" t="s">
        <v>37</v>
      </c>
      <c r="O1589" s="137">
        <v>0</v>
      </c>
      <c r="P1589" s="137">
        <f>O1589*H1589</f>
        <v>0</v>
      </c>
      <c r="Q1589" s="137">
        <v>1E-3</v>
      </c>
      <c r="R1589" s="137">
        <f>Q1589*H1589</f>
        <v>1.619E-3</v>
      </c>
      <c r="S1589" s="137">
        <v>0</v>
      </c>
      <c r="T1589" s="138">
        <f>S1589*H1589</f>
        <v>0</v>
      </c>
      <c r="AR1589" s="139" t="s">
        <v>357</v>
      </c>
      <c r="AT1589" s="139" t="s">
        <v>242</v>
      </c>
      <c r="AU1589" s="139" t="s">
        <v>82</v>
      </c>
      <c r="AY1589" s="17" t="s">
        <v>158</v>
      </c>
      <c r="BE1589" s="140">
        <f>IF(N1589="základní",J1589,0)</f>
        <v>0</v>
      </c>
      <c r="BF1589" s="140">
        <f>IF(N1589="snížená",J1589,0)</f>
        <v>0</v>
      </c>
      <c r="BG1589" s="140">
        <f>IF(N1589="zákl. přenesená",J1589,0)</f>
        <v>0</v>
      </c>
      <c r="BH1589" s="140">
        <f>IF(N1589="sníž. přenesená",J1589,0)</f>
        <v>0</v>
      </c>
      <c r="BI1589" s="140">
        <f>IF(N1589="nulová",J1589,0)</f>
        <v>0</v>
      </c>
      <c r="BJ1589" s="17" t="s">
        <v>80</v>
      </c>
      <c r="BK1589" s="140">
        <f>ROUND(I1589*H1589,2)</f>
        <v>0</v>
      </c>
      <c r="BL1589" s="17" t="s">
        <v>255</v>
      </c>
      <c r="BM1589" s="139" t="s">
        <v>1890</v>
      </c>
    </row>
    <row r="1590" spans="2:65" s="13" customFormat="1">
      <c r="B1590" s="147"/>
      <c r="D1590" s="142" t="s">
        <v>167</v>
      </c>
      <c r="F1590" s="149" t="s">
        <v>1891</v>
      </c>
      <c r="H1590" s="150">
        <v>1.619</v>
      </c>
      <c r="L1590" s="147"/>
      <c r="M1590" s="151"/>
      <c r="T1590" s="152"/>
      <c r="AT1590" s="148" t="s">
        <v>167</v>
      </c>
      <c r="AU1590" s="148" t="s">
        <v>82</v>
      </c>
      <c r="AV1590" s="13" t="s">
        <v>82</v>
      </c>
      <c r="AW1590" s="13" t="s">
        <v>3</v>
      </c>
      <c r="AX1590" s="13" t="s">
        <v>80</v>
      </c>
      <c r="AY1590" s="148" t="s">
        <v>158</v>
      </c>
    </row>
    <row r="1591" spans="2:65" s="1" customFormat="1" ht="24.2" customHeight="1">
      <c r="B1591" s="128"/>
      <c r="C1591" s="129" t="s">
        <v>1892</v>
      </c>
      <c r="D1591" s="129" t="s">
        <v>160</v>
      </c>
      <c r="E1591" s="130" t="s">
        <v>1893</v>
      </c>
      <c r="F1591" s="131" t="s">
        <v>1894</v>
      </c>
      <c r="G1591" s="132" t="s">
        <v>212</v>
      </c>
      <c r="H1591" s="133">
        <v>51.651000000000003</v>
      </c>
      <c r="I1591" s="184"/>
      <c r="J1591" s="134">
        <f>ROUND(I1591*H1591,2)</f>
        <v>0</v>
      </c>
      <c r="K1591" s="131" t="s">
        <v>164</v>
      </c>
      <c r="L1591" s="29"/>
      <c r="M1591" s="135" t="s">
        <v>1</v>
      </c>
      <c r="N1591" s="136" t="s">
        <v>37</v>
      </c>
      <c r="O1591" s="137">
        <v>0.25700000000000001</v>
      </c>
      <c r="P1591" s="137">
        <f>O1591*H1591</f>
        <v>13.274307</v>
      </c>
      <c r="Q1591" s="137">
        <v>9.3999999999999997E-4</v>
      </c>
      <c r="R1591" s="137">
        <f>Q1591*H1591</f>
        <v>4.8551940000000002E-2</v>
      </c>
      <c r="S1591" s="137">
        <v>0</v>
      </c>
      <c r="T1591" s="138">
        <f>S1591*H1591</f>
        <v>0</v>
      </c>
      <c r="AR1591" s="139" t="s">
        <v>255</v>
      </c>
      <c r="AT1591" s="139" t="s">
        <v>160</v>
      </c>
      <c r="AU1591" s="139" t="s">
        <v>82</v>
      </c>
      <c r="AY1591" s="17" t="s">
        <v>158</v>
      </c>
      <c r="BE1591" s="140">
        <f>IF(N1591="základní",J1591,0)</f>
        <v>0</v>
      </c>
      <c r="BF1591" s="140">
        <f>IF(N1591="snížená",J1591,0)</f>
        <v>0</v>
      </c>
      <c r="BG1591" s="140">
        <f>IF(N1591="zákl. přenesená",J1591,0)</f>
        <v>0</v>
      </c>
      <c r="BH1591" s="140">
        <f>IF(N1591="sníž. přenesená",J1591,0)</f>
        <v>0</v>
      </c>
      <c r="BI1591" s="140">
        <f>IF(N1591="nulová",J1591,0)</f>
        <v>0</v>
      </c>
      <c r="BJ1591" s="17" t="s">
        <v>80</v>
      </c>
      <c r="BK1591" s="140">
        <f>ROUND(I1591*H1591,2)</f>
        <v>0</v>
      </c>
      <c r="BL1591" s="17" t="s">
        <v>255</v>
      </c>
      <c r="BM1591" s="139" t="s">
        <v>1895</v>
      </c>
    </row>
    <row r="1592" spans="2:65" s="12" customFormat="1">
      <c r="B1592" s="141"/>
      <c r="D1592" s="142" t="s">
        <v>167</v>
      </c>
      <c r="E1592" s="143" t="s">
        <v>1</v>
      </c>
      <c r="F1592" s="144" t="s">
        <v>814</v>
      </c>
      <c r="H1592" s="143" t="s">
        <v>1</v>
      </c>
      <c r="L1592" s="141"/>
      <c r="M1592" s="145"/>
      <c r="T1592" s="146"/>
      <c r="AT1592" s="143" t="s">
        <v>167</v>
      </c>
      <c r="AU1592" s="143" t="s">
        <v>82</v>
      </c>
      <c r="AV1592" s="12" t="s">
        <v>80</v>
      </c>
      <c r="AW1592" s="12" t="s">
        <v>28</v>
      </c>
      <c r="AX1592" s="12" t="s">
        <v>72</v>
      </c>
      <c r="AY1592" s="143" t="s">
        <v>158</v>
      </c>
    </row>
    <row r="1593" spans="2:65" s="13" customFormat="1">
      <c r="B1593" s="147"/>
      <c r="D1593" s="142" t="s">
        <v>167</v>
      </c>
      <c r="E1593" s="148" t="s">
        <v>1</v>
      </c>
      <c r="F1593" s="149" t="s">
        <v>1896</v>
      </c>
      <c r="H1593" s="150">
        <v>25.928000000000001</v>
      </c>
      <c r="L1593" s="147"/>
      <c r="M1593" s="151"/>
      <c r="T1593" s="152"/>
      <c r="AT1593" s="148" t="s">
        <v>167</v>
      </c>
      <c r="AU1593" s="148" t="s">
        <v>82</v>
      </c>
      <c r="AV1593" s="13" t="s">
        <v>82</v>
      </c>
      <c r="AW1593" s="13" t="s">
        <v>28</v>
      </c>
      <c r="AX1593" s="13" t="s">
        <v>72</v>
      </c>
      <c r="AY1593" s="148" t="s">
        <v>158</v>
      </c>
    </row>
    <row r="1594" spans="2:65" s="13" customFormat="1">
      <c r="B1594" s="147"/>
      <c r="D1594" s="142" t="s">
        <v>167</v>
      </c>
      <c r="E1594" s="148" t="s">
        <v>1</v>
      </c>
      <c r="F1594" s="149" t="s">
        <v>1897</v>
      </c>
      <c r="H1594" s="150">
        <v>5.359</v>
      </c>
      <c r="L1594" s="147"/>
      <c r="M1594" s="151"/>
      <c r="T1594" s="152"/>
      <c r="AT1594" s="148" t="s">
        <v>167</v>
      </c>
      <c r="AU1594" s="148" t="s">
        <v>82</v>
      </c>
      <c r="AV1594" s="13" t="s">
        <v>82</v>
      </c>
      <c r="AW1594" s="13" t="s">
        <v>28</v>
      </c>
      <c r="AX1594" s="13" t="s">
        <v>72</v>
      </c>
      <c r="AY1594" s="148" t="s">
        <v>158</v>
      </c>
    </row>
    <row r="1595" spans="2:65" s="15" customFormat="1">
      <c r="B1595" s="168"/>
      <c r="D1595" s="142" t="s">
        <v>167</v>
      </c>
      <c r="E1595" s="169" t="s">
        <v>1</v>
      </c>
      <c r="F1595" s="170" t="s">
        <v>331</v>
      </c>
      <c r="H1595" s="171">
        <v>31.286999999999999</v>
      </c>
      <c r="L1595" s="168"/>
      <c r="M1595" s="172"/>
      <c r="T1595" s="173"/>
      <c r="AT1595" s="169" t="s">
        <v>167</v>
      </c>
      <c r="AU1595" s="169" t="s">
        <v>82</v>
      </c>
      <c r="AV1595" s="15" t="s">
        <v>178</v>
      </c>
      <c r="AW1595" s="15" t="s">
        <v>28</v>
      </c>
      <c r="AX1595" s="15" t="s">
        <v>72</v>
      </c>
      <c r="AY1595" s="169" t="s">
        <v>158</v>
      </c>
    </row>
    <row r="1596" spans="2:65" s="12" customFormat="1">
      <c r="B1596" s="141"/>
      <c r="D1596" s="142" t="s">
        <v>167</v>
      </c>
      <c r="E1596" s="143" t="s">
        <v>1</v>
      </c>
      <c r="F1596" s="144" t="s">
        <v>1898</v>
      </c>
      <c r="H1596" s="143" t="s">
        <v>1</v>
      </c>
      <c r="L1596" s="141"/>
      <c r="M1596" s="145"/>
      <c r="T1596" s="146"/>
      <c r="AT1596" s="143" t="s">
        <v>167</v>
      </c>
      <c r="AU1596" s="143" t="s">
        <v>82</v>
      </c>
      <c r="AV1596" s="12" t="s">
        <v>80</v>
      </c>
      <c r="AW1596" s="12" t="s">
        <v>28</v>
      </c>
      <c r="AX1596" s="12" t="s">
        <v>72</v>
      </c>
      <c r="AY1596" s="143" t="s">
        <v>158</v>
      </c>
    </row>
    <row r="1597" spans="2:65" s="13" customFormat="1">
      <c r="B1597" s="147"/>
      <c r="D1597" s="142" t="s">
        <v>167</v>
      </c>
      <c r="E1597" s="148" t="s">
        <v>1</v>
      </c>
      <c r="F1597" s="149" t="s">
        <v>1899</v>
      </c>
      <c r="H1597" s="150">
        <v>10.545</v>
      </c>
      <c r="L1597" s="147"/>
      <c r="M1597" s="151"/>
      <c r="T1597" s="152"/>
      <c r="AT1597" s="148" t="s">
        <v>167</v>
      </c>
      <c r="AU1597" s="148" t="s">
        <v>82</v>
      </c>
      <c r="AV1597" s="13" t="s">
        <v>82</v>
      </c>
      <c r="AW1597" s="13" t="s">
        <v>28</v>
      </c>
      <c r="AX1597" s="13" t="s">
        <v>72</v>
      </c>
      <c r="AY1597" s="148" t="s">
        <v>158</v>
      </c>
    </row>
    <row r="1598" spans="2:65" s="13" customFormat="1">
      <c r="B1598" s="147"/>
      <c r="D1598" s="142" t="s">
        <v>167</v>
      </c>
      <c r="E1598" s="148" t="s">
        <v>1</v>
      </c>
      <c r="F1598" s="149" t="s">
        <v>1900</v>
      </c>
      <c r="H1598" s="150">
        <v>9.8190000000000008</v>
      </c>
      <c r="L1598" s="147"/>
      <c r="M1598" s="151"/>
      <c r="T1598" s="152"/>
      <c r="AT1598" s="148" t="s">
        <v>167</v>
      </c>
      <c r="AU1598" s="148" t="s">
        <v>82</v>
      </c>
      <c r="AV1598" s="13" t="s">
        <v>82</v>
      </c>
      <c r="AW1598" s="13" t="s">
        <v>28</v>
      </c>
      <c r="AX1598" s="13" t="s">
        <v>72</v>
      </c>
      <c r="AY1598" s="148" t="s">
        <v>158</v>
      </c>
    </row>
    <row r="1599" spans="2:65" s="15" customFormat="1">
      <c r="B1599" s="168"/>
      <c r="D1599" s="142" t="s">
        <v>167</v>
      </c>
      <c r="E1599" s="169" t="s">
        <v>1</v>
      </c>
      <c r="F1599" s="170" t="s">
        <v>331</v>
      </c>
      <c r="H1599" s="171">
        <v>20.364000000000001</v>
      </c>
      <c r="L1599" s="168"/>
      <c r="M1599" s="172"/>
      <c r="T1599" s="173"/>
      <c r="AT1599" s="169" t="s">
        <v>167</v>
      </c>
      <c r="AU1599" s="169" t="s">
        <v>82</v>
      </c>
      <c r="AV1599" s="15" t="s">
        <v>178</v>
      </c>
      <c r="AW1599" s="15" t="s">
        <v>28</v>
      </c>
      <c r="AX1599" s="15" t="s">
        <v>72</v>
      </c>
      <c r="AY1599" s="169" t="s">
        <v>158</v>
      </c>
    </row>
    <row r="1600" spans="2:65" s="14" customFormat="1">
      <c r="B1600" s="153"/>
      <c r="D1600" s="142" t="s">
        <v>167</v>
      </c>
      <c r="E1600" s="154" t="s">
        <v>1</v>
      </c>
      <c r="F1600" s="155" t="s">
        <v>200</v>
      </c>
      <c r="H1600" s="156">
        <v>51.651000000000003</v>
      </c>
      <c r="L1600" s="153"/>
      <c r="M1600" s="157"/>
      <c r="T1600" s="158"/>
      <c r="AT1600" s="154" t="s">
        <v>167</v>
      </c>
      <c r="AU1600" s="154" t="s">
        <v>82</v>
      </c>
      <c r="AV1600" s="14" t="s">
        <v>165</v>
      </c>
      <c r="AW1600" s="14" t="s">
        <v>28</v>
      </c>
      <c r="AX1600" s="14" t="s">
        <v>80</v>
      </c>
      <c r="AY1600" s="154" t="s">
        <v>158</v>
      </c>
    </row>
    <row r="1601" spans="2:65" s="1" customFormat="1" ht="49.15" customHeight="1">
      <c r="B1601" s="128"/>
      <c r="C1601" s="159" t="s">
        <v>1901</v>
      </c>
      <c r="D1601" s="159" t="s">
        <v>242</v>
      </c>
      <c r="E1601" s="160" t="s">
        <v>1872</v>
      </c>
      <c r="F1601" s="161" t="s">
        <v>1873</v>
      </c>
      <c r="G1601" s="162" t="s">
        <v>212</v>
      </c>
      <c r="H1601" s="163">
        <v>61.981000000000002</v>
      </c>
      <c r="I1601" s="188"/>
      <c r="J1601" s="164">
        <f>ROUND(I1601*H1601,2)</f>
        <v>0</v>
      </c>
      <c r="K1601" s="161" t="s">
        <v>164</v>
      </c>
      <c r="L1601" s="165"/>
      <c r="M1601" s="166" t="s">
        <v>1</v>
      </c>
      <c r="N1601" s="167" t="s">
        <v>37</v>
      </c>
      <c r="O1601" s="137">
        <v>0</v>
      </c>
      <c r="P1601" s="137">
        <f>O1601*H1601</f>
        <v>0</v>
      </c>
      <c r="Q1601" s="137">
        <v>5.5399999999999998E-3</v>
      </c>
      <c r="R1601" s="137">
        <f>Q1601*H1601</f>
        <v>0.34337474000000001</v>
      </c>
      <c r="S1601" s="137">
        <v>0</v>
      </c>
      <c r="T1601" s="138">
        <f>S1601*H1601</f>
        <v>0</v>
      </c>
      <c r="AR1601" s="139" t="s">
        <v>357</v>
      </c>
      <c r="AT1601" s="139" t="s">
        <v>242</v>
      </c>
      <c r="AU1601" s="139" t="s">
        <v>82</v>
      </c>
      <c r="AY1601" s="17" t="s">
        <v>158</v>
      </c>
      <c r="BE1601" s="140">
        <f>IF(N1601="základní",J1601,0)</f>
        <v>0</v>
      </c>
      <c r="BF1601" s="140">
        <f>IF(N1601="snížená",J1601,0)</f>
        <v>0</v>
      </c>
      <c r="BG1601" s="140">
        <f>IF(N1601="zákl. přenesená",J1601,0)</f>
        <v>0</v>
      </c>
      <c r="BH1601" s="140">
        <f>IF(N1601="sníž. přenesená",J1601,0)</f>
        <v>0</v>
      </c>
      <c r="BI1601" s="140">
        <f>IF(N1601="nulová",J1601,0)</f>
        <v>0</v>
      </c>
      <c r="BJ1601" s="17" t="s">
        <v>80</v>
      </c>
      <c r="BK1601" s="140">
        <f>ROUND(I1601*H1601,2)</f>
        <v>0</v>
      </c>
      <c r="BL1601" s="17" t="s">
        <v>255</v>
      </c>
      <c r="BM1601" s="139" t="s">
        <v>1902</v>
      </c>
    </row>
    <row r="1602" spans="2:65" s="13" customFormat="1">
      <c r="B1602" s="147"/>
      <c r="D1602" s="142" t="s">
        <v>167</v>
      </c>
      <c r="F1602" s="149" t="s">
        <v>1903</v>
      </c>
      <c r="H1602" s="150">
        <v>61.981000000000002</v>
      </c>
      <c r="L1602" s="147"/>
      <c r="M1602" s="151"/>
      <c r="T1602" s="152"/>
      <c r="AT1602" s="148" t="s">
        <v>167</v>
      </c>
      <c r="AU1602" s="148" t="s">
        <v>82</v>
      </c>
      <c r="AV1602" s="13" t="s">
        <v>82</v>
      </c>
      <c r="AW1602" s="13" t="s">
        <v>3</v>
      </c>
      <c r="AX1602" s="13" t="s">
        <v>80</v>
      </c>
      <c r="AY1602" s="148" t="s">
        <v>158</v>
      </c>
    </row>
    <row r="1603" spans="2:65" s="1" customFormat="1" ht="24.2" customHeight="1">
      <c r="B1603" s="128"/>
      <c r="C1603" s="129" t="s">
        <v>1904</v>
      </c>
      <c r="D1603" s="129" t="s">
        <v>160</v>
      </c>
      <c r="E1603" s="130" t="s">
        <v>1905</v>
      </c>
      <c r="F1603" s="131" t="s">
        <v>1906</v>
      </c>
      <c r="G1603" s="132" t="s">
        <v>188</v>
      </c>
      <c r="H1603" s="133">
        <v>2.508</v>
      </c>
      <c r="I1603" s="184"/>
      <c r="J1603" s="134">
        <f>ROUND(I1603*H1603,2)</f>
        <v>0</v>
      </c>
      <c r="K1603" s="131" t="s">
        <v>164</v>
      </c>
      <c r="L1603" s="29"/>
      <c r="M1603" s="135" t="s">
        <v>1</v>
      </c>
      <c r="N1603" s="136" t="s">
        <v>37</v>
      </c>
      <c r="O1603" s="137">
        <v>1.609</v>
      </c>
      <c r="P1603" s="137">
        <f>O1603*H1603</f>
        <v>4.0353719999999997</v>
      </c>
      <c r="Q1603" s="137">
        <v>0</v>
      </c>
      <c r="R1603" s="137">
        <f>Q1603*H1603</f>
        <v>0</v>
      </c>
      <c r="S1603" s="137">
        <v>0</v>
      </c>
      <c r="T1603" s="138">
        <f>S1603*H1603</f>
        <v>0</v>
      </c>
      <c r="AR1603" s="139" t="s">
        <v>255</v>
      </c>
      <c r="AT1603" s="139" t="s">
        <v>160</v>
      </c>
      <c r="AU1603" s="139" t="s">
        <v>82</v>
      </c>
      <c r="AY1603" s="17" t="s">
        <v>158</v>
      </c>
      <c r="BE1603" s="140">
        <f>IF(N1603="základní",J1603,0)</f>
        <v>0</v>
      </c>
      <c r="BF1603" s="140">
        <f>IF(N1603="snížená",J1603,0)</f>
        <v>0</v>
      </c>
      <c r="BG1603" s="140">
        <f>IF(N1603="zákl. přenesená",J1603,0)</f>
        <v>0</v>
      </c>
      <c r="BH1603" s="140">
        <f>IF(N1603="sníž. přenesená",J1603,0)</f>
        <v>0</v>
      </c>
      <c r="BI1603" s="140">
        <f>IF(N1603="nulová",J1603,0)</f>
        <v>0</v>
      </c>
      <c r="BJ1603" s="17" t="s">
        <v>80</v>
      </c>
      <c r="BK1603" s="140">
        <f>ROUND(I1603*H1603,2)</f>
        <v>0</v>
      </c>
      <c r="BL1603" s="17" t="s">
        <v>255</v>
      </c>
      <c r="BM1603" s="139" t="s">
        <v>1907</v>
      </c>
    </row>
    <row r="1604" spans="2:65" s="11" customFormat="1" ht="22.9" customHeight="1">
      <c r="B1604" s="117"/>
      <c r="D1604" s="118" t="s">
        <v>71</v>
      </c>
      <c r="E1604" s="126" t="s">
        <v>1908</v>
      </c>
      <c r="F1604" s="126" t="s">
        <v>1909</v>
      </c>
      <c r="J1604" s="127">
        <f>BK1604</f>
        <v>0</v>
      </c>
      <c r="L1604" s="117"/>
      <c r="M1604" s="121"/>
      <c r="P1604" s="122">
        <f>SUM(P1605:P1644)</f>
        <v>36.227124999999994</v>
      </c>
      <c r="R1604" s="122">
        <f>SUM(R1605:R1644)</f>
        <v>0.47591849999999997</v>
      </c>
      <c r="T1604" s="123">
        <f>SUM(T1605:T1644)</f>
        <v>6.9115200000000002E-2</v>
      </c>
      <c r="AR1604" s="118" t="s">
        <v>82</v>
      </c>
      <c r="AT1604" s="124" t="s">
        <v>71</v>
      </c>
      <c r="AU1604" s="124" t="s">
        <v>80</v>
      </c>
      <c r="AY1604" s="118" t="s">
        <v>158</v>
      </c>
      <c r="BK1604" s="125">
        <f>SUM(BK1605:BK1644)</f>
        <v>0</v>
      </c>
    </row>
    <row r="1605" spans="2:65" s="1" customFormat="1" ht="24.2" customHeight="1">
      <c r="B1605" s="128"/>
      <c r="C1605" s="129" t="s">
        <v>1910</v>
      </c>
      <c r="D1605" s="129" t="s">
        <v>160</v>
      </c>
      <c r="E1605" s="130" t="s">
        <v>1911</v>
      </c>
      <c r="F1605" s="131" t="s">
        <v>1912</v>
      </c>
      <c r="G1605" s="132" t="s">
        <v>212</v>
      </c>
      <c r="H1605" s="133">
        <v>32.293999999999997</v>
      </c>
      <c r="I1605" s="184"/>
      <c r="J1605" s="134">
        <f>ROUND(I1605*H1605,2)</f>
        <v>0</v>
      </c>
      <c r="K1605" s="131" t="s">
        <v>164</v>
      </c>
      <c r="L1605" s="29"/>
      <c r="M1605" s="135" t="s">
        <v>1</v>
      </c>
      <c r="N1605" s="136" t="s">
        <v>37</v>
      </c>
      <c r="O1605" s="137">
        <v>0.108</v>
      </c>
      <c r="P1605" s="137">
        <f>O1605*H1605</f>
        <v>3.4877519999999995</v>
      </c>
      <c r="Q1605" s="137">
        <v>0</v>
      </c>
      <c r="R1605" s="137">
        <f>Q1605*H1605</f>
        <v>0</v>
      </c>
      <c r="S1605" s="137">
        <v>0</v>
      </c>
      <c r="T1605" s="138">
        <f>S1605*H1605</f>
        <v>0</v>
      </c>
      <c r="AR1605" s="139" t="s">
        <v>255</v>
      </c>
      <c r="AT1605" s="139" t="s">
        <v>160</v>
      </c>
      <c r="AU1605" s="139" t="s">
        <v>82</v>
      </c>
      <c r="AY1605" s="17" t="s">
        <v>158</v>
      </c>
      <c r="BE1605" s="140">
        <f>IF(N1605="základní",J1605,0)</f>
        <v>0</v>
      </c>
      <c r="BF1605" s="140">
        <f>IF(N1605="snížená",J1605,0)</f>
        <v>0</v>
      </c>
      <c r="BG1605" s="140">
        <f>IF(N1605="zákl. přenesená",J1605,0)</f>
        <v>0</v>
      </c>
      <c r="BH1605" s="140">
        <f>IF(N1605="sníž. přenesená",J1605,0)</f>
        <v>0</v>
      </c>
      <c r="BI1605" s="140">
        <f>IF(N1605="nulová",J1605,0)</f>
        <v>0</v>
      </c>
      <c r="BJ1605" s="17" t="s">
        <v>80</v>
      </c>
      <c r="BK1605" s="140">
        <f>ROUND(I1605*H1605,2)</f>
        <v>0</v>
      </c>
      <c r="BL1605" s="17" t="s">
        <v>255</v>
      </c>
      <c r="BM1605" s="139" t="s">
        <v>1913</v>
      </c>
    </row>
    <row r="1606" spans="2:65" s="12" customFormat="1">
      <c r="B1606" s="141"/>
      <c r="D1606" s="142" t="s">
        <v>167</v>
      </c>
      <c r="E1606" s="143" t="s">
        <v>1</v>
      </c>
      <c r="F1606" s="144" t="s">
        <v>1914</v>
      </c>
      <c r="H1606" s="143" t="s">
        <v>1</v>
      </c>
      <c r="L1606" s="141"/>
      <c r="M1606" s="145"/>
      <c r="T1606" s="146"/>
      <c r="AT1606" s="143" t="s">
        <v>167</v>
      </c>
      <c r="AU1606" s="143" t="s">
        <v>82</v>
      </c>
      <c r="AV1606" s="12" t="s">
        <v>80</v>
      </c>
      <c r="AW1606" s="12" t="s">
        <v>28</v>
      </c>
      <c r="AX1606" s="12" t="s">
        <v>72</v>
      </c>
      <c r="AY1606" s="143" t="s">
        <v>158</v>
      </c>
    </row>
    <row r="1607" spans="2:65" s="12" customFormat="1">
      <c r="B1607" s="141"/>
      <c r="D1607" s="142" t="s">
        <v>167</v>
      </c>
      <c r="E1607" s="143" t="s">
        <v>1</v>
      </c>
      <c r="F1607" s="144" t="s">
        <v>1855</v>
      </c>
      <c r="H1607" s="143" t="s">
        <v>1</v>
      </c>
      <c r="L1607" s="141"/>
      <c r="M1607" s="145"/>
      <c r="T1607" s="146"/>
      <c r="AT1607" s="143" t="s">
        <v>167</v>
      </c>
      <c r="AU1607" s="143" t="s">
        <v>82</v>
      </c>
      <c r="AV1607" s="12" t="s">
        <v>80</v>
      </c>
      <c r="AW1607" s="12" t="s">
        <v>28</v>
      </c>
      <c r="AX1607" s="12" t="s">
        <v>72</v>
      </c>
      <c r="AY1607" s="143" t="s">
        <v>158</v>
      </c>
    </row>
    <row r="1608" spans="2:65" s="13" customFormat="1">
      <c r="B1608" s="147"/>
      <c r="D1608" s="142" t="s">
        <v>167</v>
      </c>
      <c r="E1608" s="148" t="s">
        <v>1</v>
      </c>
      <c r="F1608" s="149" t="s">
        <v>1856</v>
      </c>
      <c r="H1608" s="150">
        <v>32.293999999999997</v>
      </c>
      <c r="L1608" s="147"/>
      <c r="M1608" s="151"/>
      <c r="T1608" s="152"/>
      <c r="AT1608" s="148" t="s">
        <v>167</v>
      </c>
      <c r="AU1608" s="148" t="s">
        <v>82</v>
      </c>
      <c r="AV1608" s="13" t="s">
        <v>82</v>
      </c>
      <c r="AW1608" s="13" t="s">
        <v>28</v>
      </c>
      <c r="AX1608" s="13" t="s">
        <v>80</v>
      </c>
      <c r="AY1608" s="148" t="s">
        <v>158</v>
      </c>
    </row>
    <row r="1609" spans="2:65" s="1" customFormat="1" ht="24.2" customHeight="1">
      <c r="B1609" s="128"/>
      <c r="C1609" s="129" t="s">
        <v>1915</v>
      </c>
      <c r="D1609" s="129" t="s">
        <v>160</v>
      </c>
      <c r="E1609" s="130" t="s">
        <v>1916</v>
      </c>
      <c r="F1609" s="131" t="s">
        <v>1917</v>
      </c>
      <c r="G1609" s="132" t="s">
        <v>212</v>
      </c>
      <c r="H1609" s="133">
        <v>164.56</v>
      </c>
      <c r="I1609" s="184"/>
      <c r="J1609" s="134">
        <f>ROUND(I1609*H1609,2)</f>
        <v>0</v>
      </c>
      <c r="K1609" s="131" t="s">
        <v>164</v>
      </c>
      <c r="L1609" s="29"/>
      <c r="M1609" s="135" t="s">
        <v>1</v>
      </c>
      <c r="N1609" s="136" t="s">
        <v>37</v>
      </c>
      <c r="O1609" s="137">
        <v>3.7999999999999999E-2</v>
      </c>
      <c r="P1609" s="137">
        <f>O1609*H1609</f>
        <v>6.2532800000000002</v>
      </c>
      <c r="Q1609" s="137">
        <v>0</v>
      </c>
      <c r="R1609" s="137">
        <f>Q1609*H1609</f>
        <v>0</v>
      </c>
      <c r="S1609" s="137">
        <v>4.2000000000000002E-4</v>
      </c>
      <c r="T1609" s="138">
        <f>S1609*H1609</f>
        <v>6.9115200000000002E-2</v>
      </c>
      <c r="AR1609" s="139" t="s">
        <v>255</v>
      </c>
      <c r="AT1609" s="139" t="s">
        <v>160</v>
      </c>
      <c r="AU1609" s="139" t="s">
        <v>82</v>
      </c>
      <c r="AY1609" s="17" t="s">
        <v>158</v>
      </c>
      <c r="BE1609" s="140">
        <f>IF(N1609="základní",J1609,0)</f>
        <v>0</v>
      </c>
      <c r="BF1609" s="140">
        <f>IF(N1609="snížená",J1609,0)</f>
        <v>0</v>
      </c>
      <c r="BG1609" s="140">
        <f>IF(N1609="zákl. přenesená",J1609,0)</f>
        <v>0</v>
      </c>
      <c r="BH1609" s="140">
        <f>IF(N1609="sníž. přenesená",J1609,0)</f>
        <v>0</v>
      </c>
      <c r="BI1609" s="140">
        <f>IF(N1609="nulová",J1609,0)</f>
        <v>0</v>
      </c>
      <c r="BJ1609" s="17" t="s">
        <v>80</v>
      </c>
      <c r="BK1609" s="140">
        <f>ROUND(I1609*H1609,2)</f>
        <v>0</v>
      </c>
      <c r="BL1609" s="17" t="s">
        <v>255</v>
      </c>
      <c r="BM1609" s="139" t="s">
        <v>1918</v>
      </c>
    </row>
    <row r="1610" spans="2:65" s="12" customFormat="1">
      <c r="B1610" s="141"/>
      <c r="D1610" s="142" t="s">
        <v>167</v>
      </c>
      <c r="E1610" s="143" t="s">
        <v>1</v>
      </c>
      <c r="F1610" s="144" t="s">
        <v>1455</v>
      </c>
      <c r="H1610" s="143" t="s">
        <v>1</v>
      </c>
      <c r="L1610" s="141"/>
      <c r="M1610" s="145"/>
      <c r="T1610" s="146"/>
      <c r="AT1610" s="143" t="s">
        <v>167</v>
      </c>
      <c r="AU1610" s="143" t="s">
        <v>82</v>
      </c>
      <c r="AV1610" s="12" t="s">
        <v>80</v>
      </c>
      <c r="AW1610" s="12" t="s">
        <v>28</v>
      </c>
      <c r="AX1610" s="12" t="s">
        <v>72</v>
      </c>
      <c r="AY1610" s="143" t="s">
        <v>158</v>
      </c>
    </row>
    <row r="1611" spans="2:65" s="13" customFormat="1">
      <c r="B1611" s="147"/>
      <c r="D1611" s="142" t="s">
        <v>167</v>
      </c>
      <c r="E1611" s="148" t="s">
        <v>1</v>
      </c>
      <c r="F1611" s="149" t="s">
        <v>1456</v>
      </c>
      <c r="H1611" s="150">
        <v>140</v>
      </c>
      <c r="L1611" s="147"/>
      <c r="M1611" s="151"/>
      <c r="T1611" s="152"/>
      <c r="AT1611" s="148" t="s">
        <v>167</v>
      </c>
      <c r="AU1611" s="148" t="s">
        <v>82</v>
      </c>
      <c r="AV1611" s="13" t="s">
        <v>82</v>
      </c>
      <c r="AW1611" s="13" t="s">
        <v>28</v>
      </c>
      <c r="AX1611" s="13" t="s">
        <v>72</v>
      </c>
      <c r="AY1611" s="148" t="s">
        <v>158</v>
      </c>
    </row>
    <row r="1612" spans="2:65" s="13" customFormat="1">
      <c r="B1612" s="147"/>
      <c r="D1612" s="142" t="s">
        <v>167</v>
      </c>
      <c r="E1612" s="148" t="s">
        <v>1</v>
      </c>
      <c r="F1612" s="149" t="s">
        <v>1457</v>
      </c>
      <c r="H1612" s="150">
        <v>16.3</v>
      </c>
      <c r="L1612" s="147"/>
      <c r="M1612" s="151"/>
      <c r="T1612" s="152"/>
      <c r="AT1612" s="148" t="s">
        <v>167</v>
      </c>
      <c r="AU1612" s="148" t="s">
        <v>82</v>
      </c>
      <c r="AV1612" s="13" t="s">
        <v>82</v>
      </c>
      <c r="AW1612" s="13" t="s">
        <v>28</v>
      </c>
      <c r="AX1612" s="13" t="s">
        <v>72</v>
      </c>
      <c r="AY1612" s="148" t="s">
        <v>158</v>
      </c>
    </row>
    <row r="1613" spans="2:65" s="13" customFormat="1">
      <c r="B1613" s="147"/>
      <c r="D1613" s="142" t="s">
        <v>167</v>
      </c>
      <c r="E1613" s="148" t="s">
        <v>1</v>
      </c>
      <c r="F1613" s="149" t="s">
        <v>1779</v>
      </c>
      <c r="H1613" s="150">
        <v>8.26</v>
      </c>
      <c r="L1613" s="147"/>
      <c r="M1613" s="151"/>
      <c r="T1613" s="152"/>
      <c r="AT1613" s="148" t="s">
        <v>167</v>
      </c>
      <c r="AU1613" s="148" t="s">
        <v>82</v>
      </c>
      <c r="AV1613" s="13" t="s">
        <v>82</v>
      </c>
      <c r="AW1613" s="13" t="s">
        <v>28</v>
      </c>
      <c r="AX1613" s="13" t="s">
        <v>72</v>
      </c>
      <c r="AY1613" s="148" t="s">
        <v>158</v>
      </c>
    </row>
    <row r="1614" spans="2:65" s="14" customFormat="1">
      <c r="B1614" s="153"/>
      <c r="D1614" s="142" t="s">
        <v>167</v>
      </c>
      <c r="E1614" s="154" t="s">
        <v>1</v>
      </c>
      <c r="F1614" s="155" t="s">
        <v>200</v>
      </c>
      <c r="H1614" s="156">
        <v>164.56</v>
      </c>
      <c r="L1614" s="153"/>
      <c r="M1614" s="157"/>
      <c r="T1614" s="158"/>
      <c r="AT1614" s="154" t="s">
        <v>167</v>
      </c>
      <c r="AU1614" s="154" t="s">
        <v>82</v>
      </c>
      <c r="AV1614" s="14" t="s">
        <v>165</v>
      </c>
      <c r="AW1614" s="14" t="s">
        <v>28</v>
      </c>
      <c r="AX1614" s="14" t="s">
        <v>80</v>
      </c>
      <c r="AY1614" s="154" t="s">
        <v>158</v>
      </c>
    </row>
    <row r="1615" spans="2:65" s="1" customFormat="1" ht="24.2" customHeight="1">
      <c r="B1615" s="128"/>
      <c r="C1615" s="129" t="s">
        <v>1919</v>
      </c>
      <c r="D1615" s="129" t="s">
        <v>160</v>
      </c>
      <c r="E1615" s="130" t="s">
        <v>1920</v>
      </c>
      <c r="F1615" s="131" t="s">
        <v>1921</v>
      </c>
      <c r="G1615" s="132" t="s">
        <v>212</v>
      </c>
      <c r="H1615" s="133">
        <v>25.596</v>
      </c>
      <c r="I1615" s="184"/>
      <c r="J1615" s="134">
        <f>ROUND(I1615*H1615,2)</f>
        <v>0</v>
      </c>
      <c r="K1615" s="131" t="s">
        <v>164</v>
      </c>
      <c r="L1615" s="29"/>
      <c r="M1615" s="135" t="s">
        <v>1</v>
      </c>
      <c r="N1615" s="136" t="s">
        <v>37</v>
      </c>
      <c r="O1615" s="137">
        <v>0.111</v>
      </c>
      <c r="P1615" s="137">
        <f>O1615*H1615</f>
        <v>2.8411560000000002</v>
      </c>
      <c r="Q1615" s="137">
        <v>0</v>
      </c>
      <c r="R1615" s="137">
        <f>Q1615*H1615</f>
        <v>0</v>
      </c>
      <c r="S1615" s="137">
        <v>0</v>
      </c>
      <c r="T1615" s="138">
        <f>S1615*H1615</f>
        <v>0</v>
      </c>
      <c r="AR1615" s="139" t="s">
        <v>255</v>
      </c>
      <c r="AT1615" s="139" t="s">
        <v>160</v>
      </c>
      <c r="AU1615" s="139" t="s">
        <v>82</v>
      </c>
      <c r="AY1615" s="17" t="s">
        <v>158</v>
      </c>
      <c r="BE1615" s="140">
        <f>IF(N1615="základní",J1615,0)</f>
        <v>0</v>
      </c>
      <c r="BF1615" s="140">
        <f>IF(N1615="snížená",J1615,0)</f>
        <v>0</v>
      </c>
      <c r="BG1615" s="140">
        <f>IF(N1615="zákl. přenesená",J1615,0)</f>
        <v>0</v>
      </c>
      <c r="BH1615" s="140">
        <f>IF(N1615="sníž. přenesená",J1615,0)</f>
        <v>0</v>
      </c>
      <c r="BI1615" s="140">
        <f>IF(N1615="nulová",J1615,0)</f>
        <v>0</v>
      </c>
      <c r="BJ1615" s="17" t="s">
        <v>80</v>
      </c>
      <c r="BK1615" s="140">
        <f>ROUND(I1615*H1615,2)</f>
        <v>0</v>
      </c>
      <c r="BL1615" s="17" t="s">
        <v>255</v>
      </c>
      <c r="BM1615" s="139" t="s">
        <v>1922</v>
      </c>
    </row>
    <row r="1616" spans="2:65" s="12" customFormat="1">
      <c r="B1616" s="141"/>
      <c r="D1616" s="142" t="s">
        <v>167</v>
      </c>
      <c r="E1616" s="143" t="s">
        <v>1</v>
      </c>
      <c r="F1616" s="144" t="s">
        <v>952</v>
      </c>
      <c r="H1616" s="143" t="s">
        <v>1</v>
      </c>
      <c r="L1616" s="141"/>
      <c r="M1616" s="145"/>
      <c r="T1616" s="146"/>
      <c r="AT1616" s="143" t="s">
        <v>167</v>
      </c>
      <c r="AU1616" s="143" t="s">
        <v>82</v>
      </c>
      <c r="AV1616" s="12" t="s">
        <v>80</v>
      </c>
      <c r="AW1616" s="12" t="s">
        <v>28</v>
      </c>
      <c r="AX1616" s="12" t="s">
        <v>72</v>
      </c>
      <c r="AY1616" s="143" t="s">
        <v>158</v>
      </c>
    </row>
    <row r="1617" spans="2:65" s="13" customFormat="1">
      <c r="B1617" s="147"/>
      <c r="D1617" s="142" t="s">
        <v>167</v>
      </c>
      <c r="E1617" s="148" t="s">
        <v>1</v>
      </c>
      <c r="F1617" s="149" t="s">
        <v>1074</v>
      </c>
      <c r="H1617" s="150">
        <v>23.6</v>
      </c>
      <c r="L1617" s="147"/>
      <c r="M1617" s="151"/>
      <c r="T1617" s="152"/>
      <c r="AT1617" s="148" t="s">
        <v>167</v>
      </c>
      <c r="AU1617" s="148" t="s">
        <v>82</v>
      </c>
      <c r="AV1617" s="13" t="s">
        <v>82</v>
      </c>
      <c r="AW1617" s="13" t="s">
        <v>28</v>
      </c>
      <c r="AX1617" s="13" t="s">
        <v>72</v>
      </c>
      <c r="AY1617" s="148" t="s">
        <v>158</v>
      </c>
    </row>
    <row r="1618" spans="2:65" s="12" customFormat="1">
      <c r="B1618" s="141"/>
      <c r="D1618" s="142" t="s">
        <v>167</v>
      </c>
      <c r="E1618" s="143" t="s">
        <v>1</v>
      </c>
      <c r="F1618" s="144" t="s">
        <v>480</v>
      </c>
      <c r="H1618" s="143" t="s">
        <v>1</v>
      </c>
      <c r="L1618" s="141"/>
      <c r="M1618" s="145"/>
      <c r="T1618" s="146"/>
      <c r="AT1618" s="143" t="s">
        <v>167</v>
      </c>
      <c r="AU1618" s="143" t="s">
        <v>82</v>
      </c>
      <c r="AV1618" s="12" t="s">
        <v>80</v>
      </c>
      <c r="AW1618" s="12" t="s">
        <v>28</v>
      </c>
      <c r="AX1618" s="12" t="s">
        <v>72</v>
      </c>
      <c r="AY1618" s="143" t="s">
        <v>158</v>
      </c>
    </row>
    <row r="1619" spans="2:65" s="13" customFormat="1">
      <c r="B1619" s="147"/>
      <c r="D1619" s="142" t="s">
        <v>167</v>
      </c>
      <c r="E1619" s="148" t="s">
        <v>1</v>
      </c>
      <c r="F1619" s="149" t="s">
        <v>486</v>
      </c>
      <c r="H1619" s="150">
        <v>0.93300000000000005</v>
      </c>
      <c r="L1619" s="147"/>
      <c r="M1619" s="151"/>
      <c r="T1619" s="152"/>
      <c r="AT1619" s="148" t="s">
        <v>167</v>
      </c>
      <c r="AU1619" s="148" t="s">
        <v>82</v>
      </c>
      <c r="AV1619" s="13" t="s">
        <v>82</v>
      </c>
      <c r="AW1619" s="13" t="s">
        <v>28</v>
      </c>
      <c r="AX1619" s="13" t="s">
        <v>72</v>
      </c>
      <c r="AY1619" s="148" t="s">
        <v>158</v>
      </c>
    </row>
    <row r="1620" spans="2:65" s="12" customFormat="1">
      <c r="B1620" s="141"/>
      <c r="D1620" s="142" t="s">
        <v>167</v>
      </c>
      <c r="E1620" s="143" t="s">
        <v>1</v>
      </c>
      <c r="F1620" s="144" t="s">
        <v>474</v>
      </c>
      <c r="H1620" s="143" t="s">
        <v>1</v>
      </c>
      <c r="L1620" s="141"/>
      <c r="M1620" s="145"/>
      <c r="T1620" s="146"/>
      <c r="AT1620" s="143" t="s">
        <v>167</v>
      </c>
      <c r="AU1620" s="143" t="s">
        <v>82</v>
      </c>
      <c r="AV1620" s="12" t="s">
        <v>80</v>
      </c>
      <c r="AW1620" s="12" t="s">
        <v>28</v>
      </c>
      <c r="AX1620" s="12" t="s">
        <v>72</v>
      </c>
      <c r="AY1620" s="143" t="s">
        <v>158</v>
      </c>
    </row>
    <row r="1621" spans="2:65" s="13" customFormat="1">
      <c r="B1621" s="147"/>
      <c r="D1621" s="142" t="s">
        <v>167</v>
      </c>
      <c r="E1621" s="148" t="s">
        <v>1</v>
      </c>
      <c r="F1621" s="149" t="s">
        <v>1923</v>
      </c>
      <c r="H1621" s="150">
        <v>1.0629999999999999</v>
      </c>
      <c r="L1621" s="147"/>
      <c r="M1621" s="151"/>
      <c r="T1621" s="152"/>
      <c r="AT1621" s="148" t="s">
        <v>167</v>
      </c>
      <c r="AU1621" s="148" t="s">
        <v>82</v>
      </c>
      <c r="AV1621" s="13" t="s">
        <v>82</v>
      </c>
      <c r="AW1621" s="13" t="s">
        <v>28</v>
      </c>
      <c r="AX1621" s="13" t="s">
        <v>72</v>
      </c>
      <c r="AY1621" s="148" t="s">
        <v>158</v>
      </c>
    </row>
    <row r="1622" spans="2:65" s="14" customFormat="1">
      <c r="B1622" s="153"/>
      <c r="D1622" s="142" t="s">
        <v>167</v>
      </c>
      <c r="E1622" s="154" t="s">
        <v>1</v>
      </c>
      <c r="F1622" s="155" t="s">
        <v>200</v>
      </c>
      <c r="H1622" s="156">
        <v>25.596</v>
      </c>
      <c r="L1622" s="153"/>
      <c r="M1622" s="157"/>
      <c r="T1622" s="158"/>
      <c r="AT1622" s="154" t="s">
        <v>167</v>
      </c>
      <c r="AU1622" s="154" t="s">
        <v>82</v>
      </c>
      <c r="AV1622" s="14" t="s">
        <v>165</v>
      </c>
      <c r="AW1622" s="14" t="s">
        <v>28</v>
      </c>
      <c r="AX1622" s="14" t="s">
        <v>80</v>
      </c>
      <c r="AY1622" s="154" t="s">
        <v>158</v>
      </c>
    </row>
    <row r="1623" spans="2:65" s="1" customFormat="1" ht="24.2" customHeight="1">
      <c r="B1623" s="128"/>
      <c r="C1623" s="159" t="s">
        <v>1924</v>
      </c>
      <c r="D1623" s="159" t="s">
        <v>242</v>
      </c>
      <c r="E1623" s="160" t="s">
        <v>1925</v>
      </c>
      <c r="F1623" s="161" t="s">
        <v>1926</v>
      </c>
      <c r="G1623" s="162" t="s">
        <v>212</v>
      </c>
      <c r="H1623" s="163">
        <v>25.76</v>
      </c>
      <c r="I1623" s="188"/>
      <c r="J1623" s="164">
        <f>ROUND(I1623*H1623,2)</f>
        <v>0</v>
      </c>
      <c r="K1623" s="161" t="s">
        <v>164</v>
      </c>
      <c r="L1623" s="165"/>
      <c r="M1623" s="166" t="s">
        <v>1</v>
      </c>
      <c r="N1623" s="167" t="s">
        <v>37</v>
      </c>
      <c r="O1623" s="137">
        <v>0</v>
      </c>
      <c r="P1623" s="137">
        <f>O1623*H1623</f>
        <v>0</v>
      </c>
      <c r="Q1623" s="137">
        <v>2.5000000000000001E-3</v>
      </c>
      <c r="R1623" s="137">
        <f>Q1623*H1623</f>
        <v>6.4399999999999999E-2</v>
      </c>
      <c r="S1623" s="137">
        <v>0</v>
      </c>
      <c r="T1623" s="138">
        <f>S1623*H1623</f>
        <v>0</v>
      </c>
      <c r="AR1623" s="139" t="s">
        <v>357</v>
      </c>
      <c r="AT1623" s="139" t="s">
        <v>242</v>
      </c>
      <c r="AU1623" s="139" t="s">
        <v>82</v>
      </c>
      <c r="AY1623" s="17" t="s">
        <v>158</v>
      </c>
      <c r="BE1623" s="140">
        <f>IF(N1623="základní",J1623,0)</f>
        <v>0</v>
      </c>
      <c r="BF1623" s="140">
        <f>IF(N1623="snížená",J1623,0)</f>
        <v>0</v>
      </c>
      <c r="BG1623" s="140">
        <f>IF(N1623="zákl. přenesená",J1623,0)</f>
        <v>0</v>
      </c>
      <c r="BH1623" s="140">
        <f>IF(N1623="sníž. přenesená",J1623,0)</f>
        <v>0</v>
      </c>
      <c r="BI1623" s="140">
        <f>IF(N1623="nulová",J1623,0)</f>
        <v>0</v>
      </c>
      <c r="BJ1623" s="17" t="s">
        <v>80</v>
      </c>
      <c r="BK1623" s="140">
        <f>ROUND(I1623*H1623,2)</f>
        <v>0</v>
      </c>
      <c r="BL1623" s="17" t="s">
        <v>255</v>
      </c>
      <c r="BM1623" s="139" t="s">
        <v>1927</v>
      </c>
    </row>
    <row r="1624" spans="2:65" s="12" customFormat="1">
      <c r="B1624" s="141"/>
      <c r="D1624" s="142" t="s">
        <v>167</v>
      </c>
      <c r="E1624" s="143" t="s">
        <v>1</v>
      </c>
      <c r="F1624" s="144" t="s">
        <v>952</v>
      </c>
      <c r="H1624" s="143" t="s">
        <v>1</v>
      </c>
      <c r="L1624" s="141"/>
      <c r="M1624" s="145"/>
      <c r="T1624" s="146"/>
      <c r="AT1624" s="143" t="s">
        <v>167</v>
      </c>
      <c r="AU1624" s="143" t="s">
        <v>82</v>
      </c>
      <c r="AV1624" s="12" t="s">
        <v>80</v>
      </c>
      <c r="AW1624" s="12" t="s">
        <v>28</v>
      </c>
      <c r="AX1624" s="12" t="s">
        <v>72</v>
      </c>
      <c r="AY1624" s="143" t="s">
        <v>158</v>
      </c>
    </row>
    <row r="1625" spans="2:65" s="13" customFormat="1">
      <c r="B1625" s="147"/>
      <c r="D1625" s="142" t="s">
        <v>167</v>
      </c>
      <c r="E1625" s="148" t="s">
        <v>1</v>
      </c>
      <c r="F1625" s="149" t="s">
        <v>1928</v>
      </c>
      <c r="H1625" s="150">
        <v>24.78</v>
      </c>
      <c r="L1625" s="147"/>
      <c r="M1625" s="151"/>
      <c r="T1625" s="152"/>
      <c r="AT1625" s="148" t="s">
        <v>167</v>
      </c>
      <c r="AU1625" s="148" t="s">
        <v>82</v>
      </c>
      <c r="AV1625" s="13" t="s">
        <v>82</v>
      </c>
      <c r="AW1625" s="13" t="s">
        <v>28</v>
      </c>
      <c r="AX1625" s="13" t="s">
        <v>72</v>
      </c>
      <c r="AY1625" s="148" t="s">
        <v>158</v>
      </c>
    </row>
    <row r="1626" spans="2:65" s="12" customFormat="1">
      <c r="B1626" s="141"/>
      <c r="D1626" s="142" t="s">
        <v>167</v>
      </c>
      <c r="E1626" s="143" t="s">
        <v>1</v>
      </c>
      <c r="F1626" s="144" t="s">
        <v>480</v>
      </c>
      <c r="H1626" s="143" t="s">
        <v>1</v>
      </c>
      <c r="L1626" s="141"/>
      <c r="M1626" s="145"/>
      <c r="T1626" s="146"/>
      <c r="AT1626" s="143" t="s">
        <v>167</v>
      </c>
      <c r="AU1626" s="143" t="s">
        <v>82</v>
      </c>
      <c r="AV1626" s="12" t="s">
        <v>80</v>
      </c>
      <c r="AW1626" s="12" t="s">
        <v>28</v>
      </c>
      <c r="AX1626" s="12" t="s">
        <v>72</v>
      </c>
      <c r="AY1626" s="143" t="s">
        <v>158</v>
      </c>
    </row>
    <row r="1627" spans="2:65" s="13" customFormat="1">
      <c r="B1627" s="147"/>
      <c r="D1627" s="142" t="s">
        <v>167</v>
      </c>
      <c r="E1627" s="148" t="s">
        <v>1</v>
      </c>
      <c r="F1627" s="149" t="s">
        <v>1929</v>
      </c>
      <c r="H1627" s="150">
        <v>0.98</v>
      </c>
      <c r="L1627" s="147"/>
      <c r="M1627" s="151"/>
      <c r="T1627" s="152"/>
      <c r="AT1627" s="148" t="s">
        <v>167</v>
      </c>
      <c r="AU1627" s="148" t="s">
        <v>82</v>
      </c>
      <c r="AV1627" s="13" t="s">
        <v>82</v>
      </c>
      <c r="AW1627" s="13" t="s">
        <v>28</v>
      </c>
      <c r="AX1627" s="13" t="s">
        <v>72</v>
      </c>
      <c r="AY1627" s="148" t="s">
        <v>158</v>
      </c>
    </row>
    <row r="1628" spans="2:65" s="14" customFormat="1">
      <c r="B1628" s="153"/>
      <c r="D1628" s="142" t="s">
        <v>167</v>
      </c>
      <c r="E1628" s="154" t="s">
        <v>1</v>
      </c>
      <c r="F1628" s="155" t="s">
        <v>200</v>
      </c>
      <c r="H1628" s="156">
        <v>25.76</v>
      </c>
      <c r="L1628" s="153"/>
      <c r="M1628" s="157"/>
      <c r="T1628" s="158"/>
      <c r="AT1628" s="154" t="s">
        <v>167</v>
      </c>
      <c r="AU1628" s="154" t="s">
        <v>82</v>
      </c>
      <c r="AV1628" s="14" t="s">
        <v>165</v>
      </c>
      <c r="AW1628" s="14" t="s">
        <v>28</v>
      </c>
      <c r="AX1628" s="14" t="s">
        <v>80</v>
      </c>
      <c r="AY1628" s="154" t="s">
        <v>158</v>
      </c>
    </row>
    <row r="1629" spans="2:65" s="1" customFormat="1" ht="24.2" customHeight="1">
      <c r="B1629" s="128"/>
      <c r="C1629" s="159" t="s">
        <v>1930</v>
      </c>
      <c r="D1629" s="159" t="s">
        <v>242</v>
      </c>
      <c r="E1629" s="160" t="s">
        <v>1931</v>
      </c>
      <c r="F1629" s="161" t="s">
        <v>1932</v>
      </c>
      <c r="G1629" s="162" t="s">
        <v>212</v>
      </c>
      <c r="H1629" s="163">
        <v>1.1160000000000001</v>
      </c>
      <c r="I1629" s="188"/>
      <c r="J1629" s="164">
        <f>ROUND(I1629*H1629,2)</f>
        <v>0</v>
      </c>
      <c r="K1629" s="161" t="s">
        <v>164</v>
      </c>
      <c r="L1629" s="165"/>
      <c r="M1629" s="166" t="s">
        <v>1</v>
      </c>
      <c r="N1629" s="167" t="s">
        <v>37</v>
      </c>
      <c r="O1629" s="137">
        <v>0</v>
      </c>
      <c r="P1629" s="137">
        <f>O1629*H1629</f>
        <v>0</v>
      </c>
      <c r="Q1629" s="137">
        <v>2E-3</v>
      </c>
      <c r="R1629" s="137">
        <f>Q1629*H1629</f>
        <v>2.232E-3</v>
      </c>
      <c r="S1629" s="137">
        <v>0</v>
      </c>
      <c r="T1629" s="138">
        <f>S1629*H1629</f>
        <v>0</v>
      </c>
      <c r="AR1629" s="139" t="s">
        <v>357</v>
      </c>
      <c r="AT1629" s="139" t="s">
        <v>242</v>
      </c>
      <c r="AU1629" s="139" t="s">
        <v>82</v>
      </c>
      <c r="AY1629" s="17" t="s">
        <v>158</v>
      </c>
      <c r="BE1629" s="140">
        <f>IF(N1629="základní",J1629,0)</f>
        <v>0</v>
      </c>
      <c r="BF1629" s="140">
        <f>IF(N1629="snížená",J1629,0)</f>
        <v>0</v>
      </c>
      <c r="BG1629" s="140">
        <f>IF(N1629="zákl. přenesená",J1629,0)</f>
        <v>0</v>
      </c>
      <c r="BH1629" s="140">
        <f>IF(N1629="sníž. přenesená",J1629,0)</f>
        <v>0</v>
      </c>
      <c r="BI1629" s="140">
        <f>IF(N1629="nulová",J1629,0)</f>
        <v>0</v>
      </c>
      <c r="BJ1629" s="17" t="s">
        <v>80</v>
      </c>
      <c r="BK1629" s="140">
        <f>ROUND(I1629*H1629,2)</f>
        <v>0</v>
      </c>
      <c r="BL1629" s="17" t="s">
        <v>255</v>
      </c>
      <c r="BM1629" s="139" t="s">
        <v>1933</v>
      </c>
    </row>
    <row r="1630" spans="2:65" s="12" customFormat="1">
      <c r="B1630" s="141"/>
      <c r="D1630" s="142" t="s">
        <v>167</v>
      </c>
      <c r="E1630" s="143" t="s">
        <v>1</v>
      </c>
      <c r="F1630" s="144" t="s">
        <v>474</v>
      </c>
      <c r="H1630" s="143" t="s">
        <v>1</v>
      </c>
      <c r="L1630" s="141"/>
      <c r="M1630" s="145"/>
      <c r="T1630" s="146"/>
      <c r="AT1630" s="143" t="s">
        <v>167</v>
      </c>
      <c r="AU1630" s="143" t="s">
        <v>82</v>
      </c>
      <c r="AV1630" s="12" t="s">
        <v>80</v>
      </c>
      <c r="AW1630" s="12" t="s">
        <v>28</v>
      </c>
      <c r="AX1630" s="12" t="s">
        <v>72</v>
      </c>
      <c r="AY1630" s="143" t="s">
        <v>158</v>
      </c>
    </row>
    <row r="1631" spans="2:65" s="13" customFormat="1">
      <c r="B1631" s="147"/>
      <c r="D1631" s="142" t="s">
        <v>167</v>
      </c>
      <c r="E1631" s="148" t="s">
        <v>1</v>
      </c>
      <c r="F1631" s="149" t="s">
        <v>1934</v>
      </c>
      <c r="H1631" s="150">
        <v>1.1160000000000001</v>
      </c>
      <c r="L1631" s="147"/>
      <c r="M1631" s="151"/>
      <c r="T1631" s="152"/>
      <c r="AT1631" s="148" t="s">
        <v>167</v>
      </c>
      <c r="AU1631" s="148" t="s">
        <v>82</v>
      </c>
      <c r="AV1631" s="13" t="s">
        <v>82</v>
      </c>
      <c r="AW1631" s="13" t="s">
        <v>28</v>
      </c>
      <c r="AX1631" s="13" t="s">
        <v>80</v>
      </c>
      <c r="AY1631" s="148" t="s">
        <v>158</v>
      </c>
    </row>
    <row r="1632" spans="2:65" s="1" customFormat="1" ht="24.2" customHeight="1">
      <c r="B1632" s="128"/>
      <c r="C1632" s="129" t="s">
        <v>1935</v>
      </c>
      <c r="D1632" s="129" t="s">
        <v>160</v>
      </c>
      <c r="E1632" s="130" t="s">
        <v>1920</v>
      </c>
      <c r="F1632" s="131" t="s">
        <v>1921</v>
      </c>
      <c r="G1632" s="132" t="s">
        <v>212</v>
      </c>
      <c r="H1632" s="133">
        <v>183.23599999999999</v>
      </c>
      <c r="I1632" s="184"/>
      <c r="J1632" s="134">
        <f>ROUND(I1632*H1632,2)</f>
        <v>0</v>
      </c>
      <c r="K1632" s="131" t="s">
        <v>164</v>
      </c>
      <c r="L1632" s="29"/>
      <c r="M1632" s="135" t="s">
        <v>1</v>
      </c>
      <c r="N1632" s="136" t="s">
        <v>37</v>
      </c>
      <c r="O1632" s="137">
        <v>0.111</v>
      </c>
      <c r="P1632" s="137">
        <f>O1632*H1632</f>
        <v>20.339195999999998</v>
      </c>
      <c r="Q1632" s="137">
        <v>0</v>
      </c>
      <c r="R1632" s="137">
        <f>Q1632*H1632</f>
        <v>0</v>
      </c>
      <c r="S1632" s="137">
        <v>0</v>
      </c>
      <c r="T1632" s="138">
        <f>S1632*H1632</f>
        <v>0</v>
      </c>
      <c r="AR1632" s="139" t="s">
        <v>255</v>
      </c>
      <c r="AT1632" s="139" t="s">
        <v>160</v>
      </c>
      <c r="AU1632" s="139" t="s">
        <v>82</v>
      </c>
      <c r="AY1632" s="17" t="s">
        <v>158</v>
      </c>
      <c r="BE1632" s="140">
        <f>IF(N1632="základní",J1632,0)</f>
        <v>0</v>
      </c>
      <c r="BF1632" s="140">
        <f>IF(N1632="snížená",J1632,0)</f>
        <v>0</v>
      </c>
      <c r="BG1632" s="140">
        <f>IF(N1632="zákl. přenesená",J1632,0)</f>
        <v>0</v>
      </c>
      <c r="BH1632" s="140">
        <f>IF(N1632="sníž. přenesená",J1632,0)</f>
        <v>0</v>
      </c>
      <c r="BI1632" s="140">
        <f>IF(N1632="nulová",J1632,0)</f>
        <v>0</v>
      </c>
      <c r="BJ1632" s="17" t="s">
        <v>80</v>
      </c>
      <c r="BK1632" s="140">
        <f>ROUND(I1632*H1632,2)</f>
        <v>0</v>
      </c>
      <c r="BL1632" s="17" t="s">
        <v>255</v>
      </c>
      <c r="BM1632" s="139" t="s">
        <v>1936</v>
      </c>
    </row>
    <row r="1633" spans="2:65" s="12" customFormat="1">
      <c r="B1633" s="141"/>
      <c r="D1633" s="142" t="s">
        <v>167</v>
      </c>
      <c r="E1633" s="143" t="s">
        <v>1</v>
      </c>
      <c r="F1633" s="144" t="s">
        <v>1075</v>
      </c>
      <c r="H1633" s="143" t="s">
        <v>1</v>
      </c>
      <c r="L1633" s="141"/>
      <c r="M1633" s="145"/>
      <c r="T1633" s="146"/>
      <c r="AT1633" s="143" t="s">
        <v>167</v>
      </c>
      <c r="AU1633" s="143" t="s">
        <v>82</v>
      </c>
      <c r="AV1633" s="12" t="s">
        <v>80</v>
      </c>
      <c r="AW1633" s="12" t="s">
        <v>28</v>
      </c>
      <c r="AX1633" s="12" t="s">
        <v>72</v>
      </c>
      <c r="AY1633" s="143" t="s">
        <v>158</v>
      </c>
    </row>
    <row r="1634" spans="2:65" s="13" customFormat="1">
      <c r="B1634" s="147"/>
      <c r="D1634" s="142" t="s">
        <v>167</v>
      </c>
      <c r="E1634" s="148" t="s">
        <v>1</v>
      </c>
      <c r="F1634" s="149" t="s">
        <v>1076</v>
      </c>
      <c r="H1634" s="150">
        <v>154.23599999999999</v>
      </c>
      <c r="L1634" s="147"/>
      <c r="M1634" s="151"/>
      <c r="T1634" s="152"/>
      <c r="AT1634" s="148" t="s">
        <v>167</v>
      </c>
      <c r="AU1634" s="148" t="s">
        <v>82</v>
      </c>
      <c r="AV1634" s="13" t="s">
        <v>82</v>
      </c>
      <c r="AW1634" s="13" t="s">
        <v>28</v>
      </c>
      <c r="AX1634" s="13" t="s">
        <v>72</v>
      </c>
      <c r="AY1634" s="148" t="s">
        <v>158</v>
      </c>
    </row>
    <row r="1635" spans="2:65" s="13" customFormat="1">
      <c r="B1635" s="147"/>
      <c r="D1635" s="142" t="s">
        <v>167</v>
      </c>
      <c r="E1635" s="148" t="s">
        <v>1</v>
      </c>
      <c r="F1635" s="149" t="s">
        <v>1028</v>
      </c>
      <c r="H1635" s="150">
        <v>29</v>
      </c>
      <c r="L1635" s="147"/>
      <c r="M1635" s="151"/>
      <c r="T1635" s="152"/>
      <c r="AT1635" s="148" t="s">
        <v>167</v>
      </c>
      <c r="AU1635" s="148" t="s">
        <v>82</v>
      </c>
      <c r="AV1635" s="13" t="s">
        <v>82</v>
      </c>
      <c r="AW1635" s="13" t="s">
        <v>28</v>
      </c>
      <c r="AX1635" s="13" t="s">
        <v>72</v>
      </c>
      <c r="AY1635" s="148" t="s">
        <v>158</v>
      </c>
    </row>
    <row r="1636" spans="2:65" s="14" customFormat="1">
      <c r="B1636" s="153"/>
      <c r="D1636" s="142" t="s">
        <v>167</v>
      </c>
      <c r="E1636" s="154" t="s">
        <v>1</v>
      </c>
      <c r="F1636" s="155" t="s">
        <v>200</v>
      </c>
      <c r="H1636" s="156">
        <v>183.23599999999999</v>
      </c>
      <c r="L1636" s="153"/>
      <c r="M1636" s="157"/>
      <c r="T1636" s="158"/>
      <c r="AT1636" s="154" t="s">
        <v>167</v>
      </c>
      <c r="AU1636" s="154" t="s">
        <v>82</v>
      </c>
      <c r="AV1636" s="14" t="s">
        <v>165</v>
      </c>
      <c r="AW1636" s="14" t="s">
        <v>28</v>
      </c>
      <c r="AX1636" s="14" t="s">
        <v>80</v>
      </c>
      <c r="AY1636" s="154" t="s">
        <v>158</v>
      </c>
    </row>
    <row r="1637" spans="2:65" s="1" customFormat="1" ht="24.2" customHeight="1">
      <c r="B1637" s="128"/>
      <c r="C1637" s="159" t="s">
        <v>1937</v>
      </c>
      <c r="D1637" s="159" t="s">
        <v>242</v>
      </c>
      <c r="E1637" s="160" t="s">
        <v>1938</v>
      </c>
      <c r="F1637" s="161" t="s">
        <v>1939</v>
      </c>
      <c r="G1637" s="162" t="s">
        <v>212</v>
      </c>
      <c r="H1637" s="163">
        <v>192.398</v>
      </c>
      <c r="I1637" s="188"/>
      <c r="J1637" s="164">
        <f>ROUND(I1637*H1637,2)</f>
        <v>0</v>
      </c>
      <c r="K1637" s="161" t="s">
        <v>164</v>
      </c>
      <c r="L1637" s="165"/>
      <c r="M1637" s="166" t="s">
        <v>1</v>
      </c>
      <c r="N1637" s="167" t="s">
        <v>37</v>
      </c>
      <c r="O1637" s="137">
        <v>0</v>
      </c>
      <c r="P1637" s="137">
        <f>O1637*H1637</f>
        <v>0</v>
      </c>
      <c r="Q1637" s="137">
        <v>1.8E-3</v>
      </c>
      <c r="R1637" s="137">
        <f>Q1637*H1637</f>
        <v>0.34631639999999997</v>
      </c>
      <c r="S1637" s="137">
        <v>0</v>
      </c>
      <c r="T1637" s="138">
        <f>S1637*H1637</f>
        <v>0</v>
      </c>
      <c r="AR1637" s="139" t="s">
        <v>357</v>
      </c>
      <c r="AT1637" s="139" t="s">
        <v>242</v>
      </c>
      <c r="AU1637" s="139" t="s">
        <v>82</v>
      </c>
      <c r="AY1637" s="17" t="s">
        <v>158</v>
      </c>
      <c r="BE1637" s="140">
        <f>IF(N1637="základní",J1637,0)</f>
        <v>0</v>
      </c>
      <c r="BF1637" s="140">
        <f>IF(N1637="snížená",J1637,0)</f>
        <v>0</v>
      </c>
      <c r="BG1637" s="140">
        <f>IF(N1637="zákl. přenesená",J1637,0)</f>
        <v>0</v>
      </c>
      <c r="BH1637" s="140">
        <f>IF(N1637="sníž. přenesená",J1637,0)</f>
        <v>0</v>
      </c>
      <c r="BI1637" s="140">
        <f>IF(N1637="nulová",J1637,0)</f>
        <v>0</v>
      </c>
      <c r="BJ1637" s="17" t="s">
        <v>80</v>
      </c>
      <c r="BK1637" s="140">
        <f>ROUND(I1637*H1637,2)</f>
        <v>0</v>
      </c>
      <c r="BL1637" s="17" t="s">
        <v>255</v>
      </c>
      <c r="BM1637" s="139" t="s">
        <v>1940</v>
      </c>
    </row>
    <row r="1638" spans="2:65" s="13" customFormat="1">
      <c r="B1638" s="147"/>
      <c r="D1638" s="142" t="s">
        <v>167</v>
      </c>
      <c r="F1638" s="149" t="s">
        <v>1941</v>
      </c>
      <c r="H1638" s="150">
        <v>192.398</v>
      </c>
      <c r="L1638" s="147"/>
      <c r="M1638" s="151"/>
      <c r="T1638" s="152"/>
      <c r="AT1638" s="148" t="s">
        <v>167</v>
      </c>
      <c r="AU1638" s="148" t="s">
        <v>82</v>
      </c>
      <c r="AV1638" s="13" t="s">
        <v>82</v>
      </c>
      <c r="AW1638" s="13" t="s">
        <v>3</v>
      </c>
      <c r="AX1638" s="13" t="s">
        <v>80</v>
      </c>
      <c r="AY1638" s="148" t="s">
        <v>158</v>
      </c>
    </row>
    <row r="1639" spans="2:65" s="1" customFormat="1" ht="24.2" customHeight="1">
      <c r="B1639" s="128"/>
      <c r="C1639" s="129" t="s">
        <v>1942</v>
      </c>
      <c r="D1639" s="129" t="s">
        <v>160</v>
      </c>
      <c r="E1639" s="130" t="s">
        <v>1943</v>
      </c>
      <c r="F1639" s="131" t="s">
        <v>1944</v>
      </c>
      <c r="G1639" s="132" t="s">
        <v>212</v>
      </c>
      <c r="H1639" s="133">
        <v>1.2350000000000001</v>
      </c>
      <c r="I1639" s="184"/>
      <c r="J1639" s="134">
        <f>ROUND(I1639*H1639,2)</f>
        <v>0</v>
      </c>
      <c r="K1639" s="131" t="s">
        <v>164</v>
      </c>
      <c r="L1639" s="29"/>
      <c r="M1639" s="135" t="s">
        <v>1</v>
      </c>
      <c r="N1639" s="136" t="s">
        <v>37</v>
      </c>
      <c r="O1639" s="137">
        <v>1.9710000000000001</v>
      </c>
      <c r="P1639" s="137">
        <f>O1639*H1639</f>
        <v>2.4341850000000003</v>
      </c>
      <c r="Q1639" s="137">
        <v>5.8999999999999999E-3</v>
      </c>
      <c r="R1639" s="137">
        <f>Q1639*H1639</f>
        <v>7.2865000000000004E-3</v>
      </c>
      <c r="S1639" s="137">
        <v>0</v>
      </c>
      <c r="T1639" s="138">
        <f>S1639*H1639</f>
        <v>0</v>
      </c>
      <c r="AR1639" s="139" t="s">
        <v>255</v>
      </c>
      <c r="AT1639" s="139" t="s">
        <v>160</v>
      </c>
      <c r="AU1639" s="139" t="s">
        <v>82</v>
      </c>
      <c r="AY1639" s="17" t="s">
        <v>158</v>
      </c>
      <c r="BE1639" s="140">
        <f>IF(N1639="základní",J1639,0)</f>
        <v>0</v>
      </c>
      <c r="BF1639" s="140">
        <f>IF(N1639="snížená",J1639,0)</f>
        <v>0</v>
      </c>
      <c r="BG1639" s="140">
        <f>IF(N1639="zákl. přenesená",J1639,0)</f>
        <v>0</v>
      </c>
      <c r="BH1639" s="140">
        <f>IF(N1639="sníž. přenesená",J1639,0)</f>
        <v>0</v>
      </c>
      <c r="BI1639" s="140">
        <f>IF(N1639="nulová",J1639,0)</f>
        <v>0</v>
      </c>
      <c r="BJ1639" s="17" t="s">
        <v>80</v>
      </c>
      <c r="BK1639" s="140">
        <f>ROUND(I1639*H1639,2)</f>
        <v>0</v>
      </c>
      <c r="BL1639" s="17" t="s">
        <v>255</v>
      </c>
      <c r="BM1639" s="139" t="s">
        <v>1945</v>
      </c>
    </row>
    <row r="1640" spans="2:65" s="12" customFormat="1">
      <c r="B1640" s="141"/>
      <c r="D1640" s="142" t="s">
        <v>167</v>
      </c>
      <c r="E1640" s="143" t="s">
        <v>1</v>
      </c>
      <c r="F1640" s="144" t="s">
        <v>1946</v>
      </c>
      <c r="H1640" s="143" t="s">
        <v>1</v>
      </c>
      <c r="L1640" s="141"/>
      <c r="M1640" s="145"/>
      <c r="T1640" s="146"/>
      <c r="AT1640" s="143" t="s">
        <v>167</v>
      </c>
      <c r="AU1640" s="143" t="s">
        <v>82</v>
      </c>
      <c r="AV1640" s="12" t="s">
        <v>80</v>
      </c>
      <c r="AW1640" s="12" t="s">
        <v>28</v>
      </c>
      <c r="AX1640" s="12" t="s">
        <v>72</v>
      </c>
      <c r="AY1640" s="143" t="s">
        <v>158</v>
      </c>
    </row>
    <row r="1641" spans="2:65" s="13" customFormat="1">
      <c r="B1641" s="147"/>
      <c r="D1641" s="142" t="s">
        <v>167</v>
      </c>
      <c r="E1641" s="148" t="s">
        <v>1</v>
      </c>
      <c r="F1641" s="149" t="s">
        <v>1947</v>
      </c>
      <c r="H1641" s="150">
        <v>1.2350000000000001</v>
      </c>
      <c r="L1641" s="147"/>
      <c r="M1641" s="151"/>
      <c r="T1641" s="152"/>
      <c r="AT1641" s="148" t="s">
        <v>167</v>
      </c>
      <c r="AU1641" s="148" t="s">
        <v>82</v>
      </c>
      <c r="AV1641" s="13" t="s">
        <v>82</v>
      </c>
      <c r="AW1641" s="13" t="s">
        <v>28</v>
      </c>
      <c r="AX1641" s="13" t="s">
        <v>80</v>
      </c>
      <c r="AY1641" s="148" t="s">
        <v>158</v>
      </c>
    </row>
    <row r="1642" spans="2:65" s="1" customFormat="1" ht="24.2" customHeight="1">
      <c r="B1642" s="128"/>
      <c r="C1642" s="159" t="s">
        <v>1948</v>
      </c>
      <c r="D1642" s="159" t="s">
        <v>242</v>
      </c>
      <c r="E1642" s="160" t="s">
        <v>1949</v>
      </c>
      <c r="F1642" s="161" t="s">
        <v>1950</v>
      </c>
      <c r="G1642" s="162" t="s">
        <v>212</v>
      </c>
      <c r="H1642" s="163">
        <v>2.8410000000000002</v>
      </c>
      <c r="I1642" s="188"/>
      <c r="J1642" s="164">
        <f>ROUND(I1642*H1642,2)</f>
        <v>0</v>
      </c>
      <c r="K1642" s="161" t="s">
        <v>1</v>
      </c>
      <c r="L1642" s="165"/>
      <c r="M1642" s="166" t="s">
        <v>1</v>
      </c>
      <c r="N1642" s="167" t="s">
        <v>37</v>
      </c>
      <c r="O1642" s="137">
        <v>0</v>
      </c>
      <c r="P1642" s="137">
        <f>O1642*H1642</f>
        <v>0</v>
      </c>
      <c r="Q1642" s="137">
        <v>1.9599999999999999E-2</v>
      </c>
      <c r="R1642" s="137">
        <f>Q1642*H1642</f>
        <v>5.56836E-2</v>
      </c>
      <c r="S1642" s="137">
        <v>0</v>
      </c>
      <c r="T1642" s="138">
        <f>S1642*H1642</f>
        <v>0</v>
      </c>
      <c r="AR1642" s="139" t="s">
        <v>357</v>
      </c>
      <c r="AT1642" s="139" t="s">
        <v>242</v>
      </c>
      <c r="AU1642" s="139" t="s">
        <v>82</v>
      </c>
      <c r="AY1642" s="17" t="s">
        <v>158</v>
      </c>
      <c r="BE1642" s="140">
        <f>IF(N1642="základní",J1642,0)</f>
        <v>0</v>
      </c>
      <c r="BF1642" s="140">
        <f>IF(N1642="snížená",J1642,0)</f>
        <v>0</v>
      </c>
      <c r="BG1642" s="140">
        <f>IF(N1642="zákl. přenesená",J1642,0)</f>
        <v>0</v>
      </c>
      <c r="BH1642" s="140">
        <f>IF(N1642="sníž. přenesená",J1642,0)</f>
        <v>0</v>
      </c>
      <c r="BI1642" s="140">
        <f>IF(N1642="nulová",J1642,0)</f>
        <v>0</v>
      </c>
      <c r="BJ1642" s="17" t="s">
        <v>80</v>
      </c>
      <c r="BK1642" s="140">
        <f>ROUND(I1642*H1642,2)</f>
        <v>0</v>
      </c>
      <c r="BL1642" s="17" t="s">
        <v>255</v>
      </c>
      <c r="BM1642" s="139" t="s">
        <v>1951</v>
      </c>
    </row>
    <row r="1643" spans="2:65" s="13" customFormat="1">
      <c r="B1643" s="147"/>
      <c r="D1643" s="142" t="s">
        <v>167</v>
      </c>
      <c r="F1643" s="149" t="s">
        <v>1952</v>
      </c>
      <c r="H1643" s="150">
        <v>2.8410000000000002</v>
      </c>
      <c r="L1643" s="147"/>
      <c r="M1643" s="151"/>
      <c r="T1643" s="152"/>
      <c r="AT1643" s="148" t="s">
        <v>167</v>
      </c>
      <c r="AU1643" s="148" t="s">
        <v>82</v>
      </c>
      <c r="AV1643" s="13" t="s">
        <v>82</v>
      </c>
      <c r="AW1643" s="13" t="s">
        <v>3</v>
      </c>
      <c r="AX1643" s="13" t="s">
        <v>80</v>
      </c>
      <c r="AY1643" s="148" t="s">
        <v>158</v>
      </c>
    </row>
    <row r="1644" spans="2:65" s="1" customFormat="1" ht="24.2" customHeight="1">
      <c r="B1644" s="128"/>
      <c r="C1644" s="129" t="s">
        <v>1953</v>
      </c>
      <c r="D1644" s="129" t="s">
        <v>160</v>
      </c>
      <c r="E1644" s="130" t="s">
        <v>1954</v>
      </c>
      <c r="F1644" s="131" t="s">
        <v>1955</v>
      </c>
      <c r="G1644" s="132" t="s">
        <v>188</v>
      </c>
      <c r="H1644" s="133">
        <v>0.47599999999999998</v>
      </c>
      <c r="I1644" s="184"/>
      <c r="J1644" s="134">
        <f>ROUND(I1644*H1644,2)</f>
        <v>0</v>
      </c>
      <c r="K1644" s="131" t="s">
        <v>164</v>
      </c>
      <c r="L1644" s="29"/>
      <c r="M1644" s="135" t="s">
        <v>1</v>
      </c>
      <c r="N1644" s="136" t="s">
        <v>37</v>
      </c>
      <c r="O1644" s="137">
        <v>1.831</v>
      </c>
      <c r="P1644" s="137">
        <f>O1644*H1644</f>
        <v>0.871556</v>
      </c>
      <c r="Q1644" s="137">
        <v>0</v>
      </c>
      <c r="R1644" s="137">
        <f>Q1644*H1644</f>
        <v>0</v>
      </c>
      <c r="S1644" s="137">
        <v>0</v>
      </c>
      <c r="T1644" s="138">
        <f>S1644*H1644</f>
        <v>0</v>
      </c>
      <c r="AR1644" s="139" t="s">
        <v>255</v>
      </c>
      <c r="AT1644" s="139" t="s">
        <v>160</v>
      </c>
      <c r="AU1644" s="139" t="s">
        <v>82</v>
      </c>
      <c r="AY1644" s="17" t="s">
        <v>158</v>
      </c>
      <c r="BE1644" s="140">
        <f>IF(N1644="základní",J1644,0)</f>
        <v>0</v>
      </c>
      <c r="BF1644" s="140">
        <f>IF(N1644="snížená",J1644,0)</f>
        <v>0</v>
      </c>
      <c r="BG1644" s="140">
        <f>IF(N1644="zákl. přenesená",J1644,0)</f>
        <v>0</v>
      </c>
      <c r="BH1644" s="140">
        <f>IF(N1644="sníž. přenesená",J1644,0)</f>
        <v>0</v>
      </c>
      <c r="BI1644" s="140">
        <f>IF(N1644="nulová",J1644,0)</f>
        <v>0</v>
      </c>
      <c r="BJ1644" s="17" t="s">
        <v>80</v>
      </c>
      <c r="BK1644" s="140">
        <f>ROUND(I1644*H1644,2)</f>
        <v>0</v>
      </c>
      <c r="BL1644" s="17" t="s">
        <v>255</v>
      </c>
      <c r="BM1644" s="139" t="s">
        <v>1956</v>
      </c>
    </row>
    <row r="1645" spans="2:65" s="11" customFormat="1" ht="22.9" customHeight="1">
      <c r="B1645" s="117"/>
      <c r="D1645" s="118" t="s">
        <v>71</v>
      </c>
      <c r="E1645" s="126" t="s">
        <v>1957</v>
      </c>
      <c r="F1645" s="126" t="s">
        <v>1958</v>
      </c>
      <c r="J1645" s="127">
        <f>BK1645</f>
        <v>0</v>
      </c>
      <c r="L1645" s="117"/>
      <c r="M1645" s="121"/>
      <c r="P1645" s="122">
        <f>SUM(P1646:P1664)</f>
        <v>16.005165000000002</v>
      </c>
      <c r="R1645" s="122">
        <f>SUM(R1646:R1664)</f>
        <v>0.10528</v>
      </c>
      <c r="T1645" s="123">
        <f>SUM(T1646:T1664)</f>
        <v>0</v>
      </c>
      <c r="AR1645" s="118" t="s">
        <v>82</v>
      </c>
      <c r="AT1645" s="124" t="s">
        <v>71</v>
      </c>
      <c r="AU1645" s="124" t="s">
        <v>80</v>
      </c>
      <c r="AY1645" s="118" t="s">
        <v>158</v>
      </c>
      <c r="BK1645" s="125">
        <f>SUM(BK1646:BK1664)</f>
        <v>0</v>
      </c>
    </row>
    <row r="1646" spans="2:65" s="1" customFormat="1" ht="21.75" customHeight="1">
      <c r="B1646" s="128"/>
      <c r="C1646" s="129" t="s">
        <v>1959</v>
      </c>
      <c r="D1646" s="129" t="s">
        <v>160</v>
      </c>
      <c r="E1646" s="130" t="s">
        <v>1960</v>
      </c>
      <c r="F1646" s="131" t="s">
        <v>1961</v>
      </c>
      <c r="G1646" s="132" t="s">
        <v>1962</v>
      </c>
      <c r="H1646" s="133">
        <v>2</v>
      </c>
      <c r="I1646" s="184"/>
      <c r="J1646" s="134">
        <f>ROUND(I1646*H1646,2)</f>
        <v>0</v>
      </c>
      <c r="K1646" s="131" t="s">
        <v>1</v>
      </c>
      <c r="L1646" s="29"/>
      <c r="M1646" s="135" t="s">
        <v>1</v>
      </c>
      <c r="N1646" s="136" t="s">
        <v>37</v>
      </c>
      <c r="O1646" s="137">
        <v>0.33</v>
      </c>
      <c r="P1646" s="137">
        <f>O1646*H1646</f>
        <v>0.66</v>
      </c>
      <c r="Q1646" s="137">
        <v>1.0499999999999999E-3</v>
      </c>
      <c r="R1646" s="137">
        <f>Q1646*H1646</f>
        <v>2.0999999999999999E-3</v>
      </c>
      <c r="S1646" s="137">
        <v>0</v>
      </c>
      <c r="T1646" s="138">
        <f>S1646*H1646</f>
        <v>0</v>
      </c>
      <c r="AR1646" s="139" t="s">
        <v>255</v>
      </c>
      <c r="AT1646" s="139" t="s">
        <v>160</v>
      </c>
      <c r="AU1646" s="139" t="s">
        <v>82</v>
      </c>
      <c r="AY1646" s="17" t="s">
        <v>158</v>
      </c>
      <c r="BE1646" s="140">
        <f>IF(N1646="základní",J1646,0)</f>
        <v>0</v>
      </c>
      <c r="BF1646" s="140">
        <f>IF(N1646="snížená",J1646,0)</f>
        <v>0</v>
      </c>
      <c r="BG1646" s="140">
        <f>IF(N1646="zákl. přenesená",J1646,0)</f>
        <v>0</v>
      </c>
      <c r="BH1646" s="140">
        <f>IF(N1646="sníž. přenesená",J1646,0)</f>
        <v>0</v>
      </c>
      <c r="BI1646" s="140">
        <f>IF(N1646="nulová",J1646,0)</f>
        <v>0</v>
      </c>
      <c r="BJ1646" s="17" t="s">
        <v>80</v>
      </c>
      <c r="BK1646" s="140">
        <f>ROUND(I1646*H1646,2)</f>
        <v>0</v>
      </c>
      <c r="BL1646" s="17" t="s">
        <v>255</v>
      </c>
      <c r="BM1646" s="139" t="s">
        <v>1963</v>
      </c>
    </row>
    <row r="1647" spans="2:65" s="13" customFormat="1">
      <c r="B1647" s="147"/>
      <c r="D1647" s="142" t="s">
        <v>167</v>
      </c>
      <c r="E1647" s="148" t="s">
        <v>1</v>
      </c>
      <c r="F1647" s="149" t="s">
        <v>1964</v>
      </c>
      <c r="H1647" s="150">
        <v>2</v>
      </c>
      <c r="L1647" s="147"/>
      <c r="M1647" s="151"/>
      <c r="T1647" s="152"/>
      <c r="AT1647" s="148" t="s">
        <v>167</v>
      </c>
      <c r="AU1647" s="148" t="s">
        <v>82</v>
      </c>
      <c r="AV1647" s="13" t="s">
        <v>82</v>
      </c>
      <c r="AW1647" s="13" t="s">
        <v>28</v>
      </c>
      <c r="AX1647" s="13" t="s">
        <v>80</v>
      </c>
      <c r="AY1647" s="148" t="s">
        <v>158</v>
      </c>
    </row>
    <row r="1648" spans="2:65" s="1" customFormat="1" ht="24.2" customHeight="1">
      <c r="B1648" s="128"/>
      <c r="C1648" s="129" t="s">
        <v>1965</v>
      </c>
      <c r="D1648" s="129" t="s">
        <v>160</v>
      </c>
      <c r="E1648" s="130" t="s">
        <v>1966</v>
      </c>
      <c r="F1648" s="131" t="s">
        <v>1967</v>
      </c>
      <c r="G1648" s="132" t="s">
        <v>1962</v>
      </c>
      <c r="H1648" s="133">
        <v>7</v>
      </c>
      <c r="I1648" s="184"/>
      <c r="J1648" s="134">
        <f>ROUND(I1648*H1648,2)</f>
        <v>0</v>
      </c>
      <c r="K1648" s="131" t="s">
        <v>1</v>
      </c>
      <c r="L1648" s="29"/>
      <c r="M1648" s="135" t="s">
        <v>1</v>
      </c>
      <c r="N1648" s="136" t="s">
        <v>37</v>
      </c>
      <c r="O1648" s="137">
        <v>0.33</v>
      </c>
      <c r="P1648" s="137">
        <f>O1648*H1648</f>
        <v>2.31</v>
      </c>
      <c r="Q1648" s="137">
        <v>2.0500000000000002E-3</v>
      </c>
      <c r="R1648" s="137">
        <f>Q1648*H1648</f>
        <v>1.4350000000000002E-2</v>
      </c>
      <c r="S1648" s="137">
        <v>0</v>
      </c>
      <c r="T1648" s="138">
        <f>S1648*H1648</f>
        <v>0</v>
      </c>
      <c r="AR1648" s="139" t="s">
        <v>255</v>
      </c>
      <c r="AT1648" s="139" t="s">
        <v>160</v>
      </c>
      <c r="AU1648" s="139" t="s">
        <v>82</v>
      </c>
      <c r="AY1648" s="17" t="s">
        <v>158</v>
      </c>
      <c r="BE1648" s="140">
        <f>IF(N1648="základní",J1648,0)</f>
        <v>0</v>
      </c>
      <c r="BF1648" s="140">
        <f>IF(N1648="snížená",J1648,0)</f>
        <v>0</v>
      </c>
      <c r="BG1648" s="140">
        <f>IF(N1648="zákl. přenesená",J1648,0)</f>
        <v>0</v>
      </c>
      <c r="BH1648" s="140">
        <f>IF(N1648="sníž. přenesená",J1648,0)</f>
        <v>0</v>
      </c>
      <c r="BI1648" s="140">
        <f>IF(N1648="nulová",J1648,0)</f>
        <v>0</v>
      </c>
      <c r="BJ1648" s="17" t="s">
        <v>80</v>
      </c>
      <c r="BK1648" s="140">
        <f>ROUND(I1648*H1648,2)</f>
        <v>0</v>
      </c>
      <c r="BL1648" s="17" t="s">
        <v>255</v>
      </c>
      <c r="BM1648" s="139" t="s">
        <v>1968</v>
      </c>
    </row>
    <row r="1649" spans="2:65" s="13" customFormat="1">
      <c r="B1649" s="147"/>
      <c r="D1649" s="142" t="s">
        <v>167</v>
      </c>
      <c r="E1649" s="148" t="s">
        <v>1</v>
      </c>
      <c r="F1649" s="149" t="s">
        <v>1969</v>
      </c>
      <c r="H1649" s="150">
        <v>7</v>
      </c>
      <c r="L1649" s="147"/>
      <c r="M1649" s="151"/>
      <c r="T1649" s="152"/>
      <c r="AT1649" s="148" t="s">
        <v>167</v>
      </c>
      <c r="AU1649" s="148" t="s">
        <v>82</v>
      </c>
      <c r="AV1649" s="13" t="s">
        <v>82</v>
      </c>
      <c r="AW1649" s="13" t="s">
        <v>28</v>
      </c>
      <c r="AX1649" s="13" t="s">
        <v>80</v>
      </c>
      <c r="AY1649" s="148" t="s">
        <v>158</v>
      </c>
    </row>
    <row r="1650" spans="2:65" s="1" customFormat="1" ht="44.25" customHeight="1">
      <c r="B1650" s="128"/>
      <c r="C1650" s="129" t="s">
        <v>1970</v>
      </c>
      <c r="D1650" s="129" t="s">
        <v>160</v>
      </c>
      <c r="E1650" s="130" t="s">
        <v>1971</v>
      </c>
      <c r="F1650" s="131" t="s">
        <v>1972</v>
      </c>
      <c r="G1650" s="132" t="s">
        <v>1962</v>
      </c>
      <c r="H1650" s="133">
        <v>8</v>
      </c>
      <c r="I1650" s="184"/>
      <c r="J1650" s="134">
        <f>ROUND(I1650*H1650,2)</f>
        <v>0</v>
      </c>
      <c r="K1650" s="131" t="s">
        <v>1</v>
      </c>
      <c r="L1650" s="29"/>
      <c r="M1650" s="135" t="s">
        <v>1</v>
      </c>
      <c r="N1650" s="136" t="s">
        <v>37</v>
      </c>
      <c r="O1650" s="137">
        <v>0.33</v>
      </c>
      <c r="P1650" s="137">
        <f>O1650*H1650</f>
        <v>2.64</v>
      </c>
      <c r="Q1650" s="137">
        <v>2.0500000000000002E-3</v>
      </c>
      <c r="R1650" s="137">
        <f>Q1650*H1650</f>
        <v>1.6400000000000001E-2</v>
      </c>
      <c r="S1650" s="137">
        <v>0</v>
      </c>
      <c r="T1650" s="138">
        <f>S1650*H1650</f>
        <v>0</v>
      </c>
      <c r="AR1650" s="139" t="s">
        <v>255</v>
      </c>
      <c r="AT1650" s="139" t="s">
        <v>160</v>
      </c>
      <c r="AU1650" s="139" t="s">
        <v>82</v>
      </c>
      <c r="AY1650" s="17" t="s">
        <v>158</v>
      </c>
      <c r="BE1650" s="140">
        <f>IF(N1650="základní",J1650,0)</f>
        <v>0</v>
      </c>
      <c r="BF1650" s="140">
        <f>IF(N1650="snížená",J1650,0)</f>
        <v>0</v>
      </c>
      <c r="BG1650" s="140">
        <f>IF(N1650="zákl. přenesená",J1650,0)</f>
        <v>0</v>
      </c>
      <c r="BH1650" s="140">
        <f>IF(N1650="sníž. přenesená",J1650,0)</f>
        <v>0</v>
      </c>
      <c r="BI1650" s="140">
        <f>IF(N1650="nulová",J1650,0)</f>
        <v>0</v>
      </c>
      <c r="BJ1650" s="17" t="s">
        <v>80</v>
      </c>
      <c r="BK1650" s="140">
        <f>ROUND(I1650*H1650,2)</f>
        <v>0</v>
      </c>
      <c r="BL1650" s="17" t="s">
        <v>255</v>
      </c>
      <c r="BM1650" s="139" t="s">
        <v>1973</v>
      </c>
    </row>
    <row r="1651" spans="2:65" s="13" customFormat="1">
      <c r="B1651" s="147"/>
      <c r="D1651" s="142" t="s">
        <v>167</v>
      </c>
      <c r="E1651" s="148" t="s">
        <v>1</v>
      </c>
      <c r="F1651" s="149" t="s">
        <v>1974</v>
      </c>
      <c r="H1651" s="150">
        <v>8</v>
      </c>
      <c r="L1651" s="147"/>
      <c r="M1651" s="151"/>
      <c r="T1651" s="152"/>
      <c r="AT1651" s="148" t="s">
        <v>167</v>
      </c>
      <c r="AU1651" s="148" t="s">
        <v>82</v>
      </c>
      <c r="AV1651" s="13" t="s">
        <v>82</v>
      </c>
      <c r="AW1651" s="13" t="s">
        <v>28</v>
      </c>
      <c r="AX1651" s="13" t="s">
        <v>80</v>
      </c>
      <c r="AY1651" s="148" t="s">
        <v>158</v>
      </c>
    </row>
    <row r="1652" spans="2:65" s="1" customFormat="1" ht="24.2" customHeight="1">
      <c r="B1652" s="128"/>
      <c r="C1652" s="129" t="s">
        <v>1975</v>
      </c>
      <c r="D1652" s="129" t="s">
        <v>160</v>
      </c>
      <c r="E1652" s="130" t="s">
        <v>1976</v>
      </c>
      <c r="F1652" s="131" t="s">
        <v>1977</v>
      </c>
      <c r="G1652" s="132" t="s">
        <v>1962</v>
      </c>
      <c r="H1652" s="133">
        <v>3</v>
      </c>
      <c r="I1652" s="184"/>
      <c r="J1652" s="134">
        <f>ROUND(I1652*H1652,2)</f>
        <v>0</v>
      </c>
      <c r="K1652" s="131" t="s">
        <v>1</v>
      </c>
      <c r="L1652" s="29"/>
      <c r="M1652" s="135" t="s">
        <v>1</v>
      </c>
      <c r="N1652" s="136" t="s">
        <v>37</v>
      </c>
      <c r="O1652" s="137">
        <v>0.33</v>
      </c>
      <c r="P1652" s="137">
        <f>O1652*H1652</f>
        <v>0.99</v>
      </c>
      <c r="Q1652" s="137">
        <v>9.2000000000000003E-4</v>
      </c>
      <c r="R1652" s="137">
        <f>Q1652*H1652</f>
        <v>2.7600000000000003E-3</v>
      </c>
      <c r="S1652" s="137">
        <v>0</v>
      </c>
      <c r="T1652" s="138">
        <f>S1652*H1652</f>
        <v>0</v>
      </c>
      <c r="AR1652" s="139" t="s">
        <v>255</v>
      </c>
      <c r="AT1652" s="139" t="s">
        <v>160</v>
      </c>
      <c r="AU1652" s="139" t="s">
        <v>82</v>
      </c>
      <c r="AY1652" s="17" t="s">
        <v>158</v>
      </c>
      <c r="BE1652" s="140">
        <f>IF(N1652="základní",J1652,0)</f>
        <v>0</v>
      </c>
      <c r="BF1652" s="140">
        <f>IF(N1652="snížená",J1652,0)</f>
        <v>0</v>
      </c>
      <c r="BG1652" s="140">
        <f>IF(N1652="zákl. přenesená",J1652,0)</f>
        <v>0</v>
      </c>
      <c r="BH1652" s="140">
        <f>IF(N1652="sníž. přenesená",J1652,0)</f>
        <v>0</v>
      </c>
      <c r="BI1652" s="140">
        <f>IF(N1652="nulová",J1652,0)</f>
        <v>0</v>
      </c>
      <c r="BJ1652" s="17" t="s">
        <v>80</v>
      </c>
      <c r="BK1652" s="140">
        <f>ROUND(I1652*H1652,2)</f>
        <v>0</v>
      </c>
      <c r="BL1652" s="17" t="s">
        <v>255</v>
      </c>
      <c r="BM1652" s="139" t="s">
        <v>1978</v>
      </c>
    </row>
    <row r="1653" spans="2:65" s="13" customFormat="1">
      <c r="B1653" s="147"/>
      <c r="D1653" s="142" t="s">
        <v>167</v>
      </c>
      <c r="E1653" s="148" t="s">
        <v>1</v>
      </c>
      <c r="F1653" s="149" t="s">
        <v>1979</v>
      </c>
      <c r="H1653" s="150">
        <v>3</v>
      </c>
      <c r="L1653" s="147"/>
      <c r="M1653" s="151"/>
      <c r="T1653" s="152"/>
      <c r="AT1653" s="148" t="s">
        <v>167</v>
      </c>
      <c r="AU1653" s="148" t="s">
        <v>82</v>
      </c>
      <c r="AV1653" s="13" t="s">
        <v>82</v>
      </c>
      <c r="AW1653" s="13" t="s">
        <v>28</v>
      </c>
      <c r="AX1653" s="13" t="s">
        <v>80</v>
      </c>
      <c r="AY1653" s="148" t="s">
        <v>158</v>
      </c>
    </row>
    <row r="1654" spans="2:65" s="1" customFormat="1" ht="37.9" customHeight="1">
      <c r="B1654" s="128"/>
      <c r="C1654" s="129" t="s">
        <v>1980</v>
      </c>
      <c r="D1654" s="129" t="s">
        <v>160</v>
      </c>
      <c r="E1654" s="130" t="s">
        <v>1981</v>
      </c>
      <c r="F1654" s="131" t="s">
        <v>1982</v>
      </c>
      <c r="G1654" s="132" t="s">
        <v>1962</v>
      </c>
      <c r="H1654" s="133">
        <v>7</v>
      </c>
      <c r="I1654" s="184"/>
      <c r="J1654" s="134">
        <f>ROUND(I1654*H1654,2)</f>
        <v>0</v>
      </c>
      <c r="K1654" s="131" t="s">
        <v>1</v>
      </c>
      <c r="L1654" s="29"/>
      <c r="M1654" s="135" t="s">
        <v>1</v>
      </c>
      <c r="N1654" s="136" t="s">
        <v>37</v>
      </c>
      <c r="O1654" s="137">
        <v>0.33</v>
      </c>
      <c r="P1654" s="137">
        <f>O1654*H1654</f>
        <v>2.31</v>
      </c>
      <c r="Q1654" s="137">
        <v>2.0500000000000002E-3</v>
      </c>
      <c r="R1654" s="137">
        <f>Q1654*H1654</f>
        <v>1.4350000000000002E-2</v>
      </c>
      <c r="S1654" s="137">
        <v>0</v>
      </c>
      <c r="T1654" s="138">
        <f>S1654*H1654</f>
        <v>0</v>
      </c>
      <c r="AR1654" s="139" t="s">
        <v>255</v>
      </c>
      <c r="AT1654" s="139" t="s">
        <v>160</v>
      </c>
      <c r="AU1654" s="139" t="s">
        <v>82</v>
      </c>
      <c r="AY1654" s="17" t="s">
        <v>158</v>
      </c>
      <c r="BE1654" s="140">
        <f>IF(N1654="základní",J1654,0)</f>
        <v>0</v>
      </c>
      <c r="BF1654" s="140">
        <f>IF(N1654="snížená",J1654,0)</f>
        <v>0</v>
      </c>
      <c r="BG1654" s="140">
        <f>IF(N1654="zákl. přenesená",J1654,0)</f>
        <v>0</v>
      </c>
      <c r="BH1654" s="140">
        <f>IF(N1654="sníž. přenesená",J1654,0)</f>
        <v>0</v>
      </c>
      <c r="BI1654" s="140">
        <f>IF(N1654="nulová",J1654,0)</f>
        <v>0</v>
      </c>
      <c r="BJ1654" s="17" t="s">
        <v>80</v>
      </c>
      <c r="BK1654" s="140">
        <f>ROUND(I1654*H1654,2)</f>
        <v>0</v>
      </c>
      <c r="BL1654" s="17" t="s">
        <v>255</v>
      </c>
      <c r="BM1654" s="139" t="s">
        <v>1983</v>
      </c>
    </row>
    <row r="1655" spans="2:65" s="13" customFormat="1">
      <c r="B1655" s="147"/>
      <c r="D1655" s="142" t="s">
        <v>167</v>
      </c>
      <c r="E1655" s="148" t="s">
        <v>1</v>
      </c>
      <c r="F1655" s="149" t="s">
        <v>1984</v>
      </c>
      <c r="H1655" s="150">
        <v>7</v>
      </c>
      <c r="L1655" s="147"/>
      <c r="M1655" s="151"/>
      <c r="T1655" s="152"/>
      <c r="AT1655" s="148" t="s">
        <v>167</v>
      </c>
      <c r="AU1655" s="148" t="s">
        <v>82</v>
      </c>
      <c r="AV1655" s="13" t="s">
        <v>82</v>
      </c>
      <c r="AW1655" s="13" t="s">
        <v>28</v>
      </c>
      <c r="AX1655" s="13" t="s">
        <v>80</v>
      </c>
      <c r="AY1655" s="148" t="s">
        <v>158</v>
      </c>
    </row>
    <row r="1656" spans="2:65" s="1" customFormat="1" ht="37.9" customHeight="1">
      <c r="B1656" s="128"/>
      <c r="C1656" s="129" t="s">
        <v>1985</v>
      </c>
      <c r="D1656" s="129" t="s">
        <v>160</v>
      </c>
      <c r="E1656" s="130" t="s">
        <v>1986</v>
      </c>
      <c r="F1656" s="131" t="s">
        <v>1987</v>
      </c>
      <c r="G1656" s="132" t="s">
        <v>1962</v>
      </c>
      <c r="H1656" s="133">
        <v>8</v>
      </c>
      <c r="I1656" s="184"/>
      <c r="J1656" s="134">
        <f>ROUND(I1656*H1656,2)</f>
        <v>0</v>
      </c>
      <c r="K1656" s="131" t="s">
        <v>1</v>
      </c>
      <c r="L1656" s="29"/>
      <c r="M1656" s="135" t="s">
        <v>1</v>
      </c>
      <c r="N1656" s="136" t="s">
        <v>37</v>
      </c>
      <c r="O1656" s="137">
        <v>0.33</v>
      </c>
      <c r="P1656" s="137">
        <f>O1656*H1656</f>
        <v>2.64</v>
      </c>
      <c r="Q1656" s="137">
        <v>5.1999999999999995E-4</v>
      </c>
      <c r="R1656" s="137">
        <f>Q1656*H1656</f>
        <v>4.1599999999999996E-3</v>
      </c>
      <c r="S1656" s="137">
        <v>0</v>
      </c>
      <c r="T1656" s="138">
        <f>S1656*H1656</f>
        <v>0</v>
      </c>
      <c r="AR1656" s="139" t="s">
        <v>255</v>
      </c>
      <c r="AT1656" s="139" t="s">
        <v>160</v>
      </c>
      <c r="AU1656" s="139" t="s">
        <v>82</v>
      </c>
      <c r="AY1656" s="17" t="s">
        <v>158</v>
      </c>
      <c r="BE1656" s="140">
        <f>IF(N1656="základní",J1656,0)</f>
        <v>0</v>
      </c>
      <c r="BF1656" s="140">
        <f>IF(N1656="snížená",J1656,0)</f>
        <v>0</v>
      </c>
      <c r="BG1656" s="140">
        <f>IF(N1656="zákl. přenesená",J1656,0)</f>
        <v>0</v>
      </c>
      <c r="BH1656" s="140">
        <f>IF(N1656="sníž. přenesená",J1656,0)</f>
        <v>0</v>
      </c>
      <c r="BI1656" s="140">
        <f>IF(N1656="nulová",J1656,0)</f>
        <v>0</v>
      </c>
      <c r="BJ1656" s="17" t="s">
        <v>80</v>
      </c>
      <c r="BK1656" s="140">
        <f>ROUND(I1656*H1656,2)</f>
        <v>0</v>
      </c>
      <c r="BL1656" s="17" t="s">
        <v>255</v>
      </c>
      <c r="BM1656" s="139" t="s">
        <v>1988</v>
      </c>
    </row>
    <row r="1657" spans="2:65" s="13" customFormat="1">
      <c r="B1657" s="147"/>
      <c r="D1657" s="142" t="s">
        <v>167</v>
      </c>
      <c r="E1657" s="148" t="s">
        <v>1</v>
      </c>
      <c r="F1657" s="149" t="s">
        <v>1989</v>
      </c>
      <c r="H1657" s="150">
        <v>8</v>
      </c>
      <c r="L1657" s="147"/>
      <c r="M1657" s="151"/>
      <c r="T1657" s="152"/>
      <c r="AT1657" s="148" t="s">
        <v>167</v>
      </c>
      <c r="AU1657" s="148" t="s">
        <v>82</v>
      </c>
      <c r="AV1657" s="13" t="s">
        <v>82</v>
      </c>
      <c r="AW1657" s="13" t="s">
        <v>28</v>
      </c>
      <c r="AX1657" s="13" t="s">
        <v>80</v>
      </c>
      <c r="AY1657" s="148" t="s">
        <v>158</v>
      </c>
    </row>
    <row r="1658" spans="2:65" s="1" customFormat="1" ht="33" customHeight="1">
      <c r="B1658" s="128"/>
      <c r="C1658" s="129" t="s">
        <v>1990</v>
      </c>
      <c r="D1658" s="129" t="s">
        <v>160</v>
      </c>
      <c r="E1658" s="130" t="s">
        <v>1991</v>
      </c>
      <c r="F1658" s="131" t="s">
        <v>1992</v>
      </c>
      <c r="G1658" s="132" t="s">
        <v>1962</v>
      </c>
      <c r="H1658" s="133">
        <v>3</v>
      </c>
      <c r="I1658" s="184"/>
      <c r="J1658" s="134">
        <f>ROUND(I1658*H1658,2)</f>
        <v>0</v>
      </c>
      <c r="K1658" s="131" t="s">
        <v>1</v>
      </c>
      <c r="L1658" s="29"/>
      <c r="M1658" s="135" t="s">
        <v>1</v>
      </c>
      <c r="N1658" s="136" t="s">
        <v>37</v>
      </c>
      <c r="O1658" s="137">
        <v>0.33</v>
      </c>
      <c r="P1658" s="137">
        <f>O1658*H1658</f>
        <v>0.99</v>
      </c>
      <c r="Q1658" s="137">
        <v>9.2000000000000003E-4</v>
      </c>
      <c r="R1658" s="137">
        <f>Q1658*H1658</f>
        <v>2.7600000000000003E-3</v>
      </c>
      <c r="S1658" s="137">
        <v>0</v>
      </c>
      <c r="T1658" s="138">
        <f>S1658*H1658</f>
        <v>0</v>
      </c>
      <c r="AR1658" s="139" t="s">
        <v>255</v>
      </c>
      <c r="AT1658" s="139" t="s">
        <v>160</v>
      </c>
      <c r="AU1658" s="139" t="s">
        <v>82</v>
      </c>
      <c r="AY1658" s="17" t="s">
        <v>158</v>
      </c>
      <c r="BE1658" s="140">
        <f>IF(N1658="základní",J1658,0)</f>
        <v>0</v>
      </c>
      <c r="BF1658" s="140">
        <f>IF(N1658="snížená",J1658,0)</f>
        <v>0</v>
      </c>
      <c r="BG1658" s="140">
        <f>IF(N1658="zákl. přenesená",J1658,0)</f>
        <v>0</v>
      </c>
      <c r="BH1658" s="140">
        <f>IF(N1658="sníž. přenesená",J1658,0)</f>
        <v>0</v>
      </c>
      <c r="BI1658" s="140">
        <f>IF(N1658="nulová",J1658,0)</f>
        <v>0</v>
      </c>
      <c r="BJ1658" s="17" t="s">
        <v>80</v>
      </c>
      <c r="BK1658" s="140">
        <f>ROUND(I1658*H1658,2)</f>
        <v>0</v>
      </c>
      <c r="BL1658" s="17" t="s">
        <v>255</v>
      </c>
      <c r="BM1658" s="139" t="s">
        <v>1993</v>
      </c>
    </row>
    <row r="1659" spans="2:65" s="13" customFormat="1">
      <c r="B1659" s="147"/>
      <c r="D1659" s="142" t="s">
        <v>167</v>
      </c>
      <c r="E1659" s="148" t="s">
        <v>1</v>
      </c>
      <c r="F1659" s="149" t="s">
        <v>1994</v>
      </c>
      <c r="H1659" s="150">
        <v>3</v>
      </c>
      <c r="L1659" s="147"/>
      <c r="M1659" s="151"/>
      <c r="T1659" s="152"/>
      <c r="AT1659" s="148" t="s">
        <v>167</v>
      </c>
      <c r="AU1659" s="148" t="s">
        <v>82</v>
      </c>
      <c r="AV1659" s="13" t="s">
        <v>82</v>
      </c>
      <c r="AW1659" s="13" t="s">
        <v>28</v>
      </c>
      <c r="AX1659" s="13" t="s">
        <v>80</v>
      </c>
      <c r="AY1659" s="148" t="s">
        <v>158</v>
      </c>
    </row>
    <row r="1660" spans="2:65" s="1" customFormat="1" ht="33" customHeight="1">
      <c r="B1660" s="128"/>
      <c r="C1660" s="129" t="s">
        <v>1995</v>
      </c>
      <c r="D1660" s="129" t="s">
        <v>160</v>
      </c>
      <c r="E1660" s="130" t="s">
        <v>1996</v>
      </c>
      <c r="F1660" s="131" t="s">
        <v>1997</v>
      </c>
      <c r="G1660" s="132" t="s">
        <v>1962</v>
      </c>
      <c r="H1660" s="133">
        <v>8</v>
      </c>
      <c r="I1660" s="184"/>
      <c r="J1660" s="134">
        <f>ROUND(I1660*H1660,2)</f>
        <v>0</v>
      </c>
      <c r="K1660" s="131" t="s">
        <v>1</v>
      </c>
      <c r="L1660" s="29"/>
      <c r="M1660" s="135" t="s">
        <v>1</v>
      </c>
      <c r="N1660" s="136" t="s">
        <v>37</v>
      </c>
      <c r="O1660" s="137">
        <v>0.33</v>
      </c>
      <c r="P1660" s="137">
        <f>O1660*H1660</f>
        <v>2.64</v>
      </c>
      <c r="Q1660" s="137">
        <v>5.0000000000000001E-3</v>
      </c>
      <c r="R1660" s="137">
        <f>Q1660*H1660</f>
        <v>0.04</v>
      </c>
      <c r="S1660" s="137">
        <v>0</v>
      </c>
      <c r="T1660" s="138">
        <f>S1660*H1660</f>
        <v>0</v>
      </c>
      <c r="AR1660" s="139" t="s">
        <v>255</v>
      </c>
      <c r="AT1660" s="139" t="s">
        <v>160</v>
      </c>
      <c r="AU1660" s="139" t="s">
        <v>82</v>
      </c>
      <c r="AY1660" s="17" t="s">
        <v>158</v>
      </c>
      <c r="BE1660" s="140">
        <f>IF(N1660="základní",J1660,0)</f>
        <v>0</v>
      </c>
      <c r="BF1660" s="140">
        <f>IF(N1660="snížená",J1660,0)</f>
        <v>0</v>
      </c>
      <c r="BG1660" s="140">
        <f>IF(N1660="zákl. přenesená",J1660,0)</f>
        <v>0</v>
      </c>
      <c r="BH1660" s="140">
        <f>IF(N1660="sníž. přenesená",J1660,0)</f>
        <v>0</v>
      </c>
      <c r="BI1660" s="140">
        <f>IF(N1660="nulová",J1660,0)</f>
        <v>0</v>
      </c>
      <c r="BJ1660" s="17" t="s">
        <v>80</v>
      </c>
      <c r="BK1660" s="140">
        <f>ROUND(I1660*H1660,2)</f>
        <v>0</v>
      </c>
      <c r="BL1660" s="17" t="s">
        <v>255</v>
      </c>
      <c r="BM1660" s="139" t="s">
        <v>1998</v>
      </c>
    </row>
    <row r="1661" spans="2:65" s="13" customFormat="1">
      <c r="B1661" s="147"/>
      <c r="D1661" s="142" t="s">
        <v>167</v>
      </c>
      <c r="E1661" s="148" t="s">
        <v>1</v>
      </c>
      <c r="F1661" s="149" t="s">
        <v>1999</v>
      </c>
      <c r="H1661" s="150">
        <v>8</v>
      </c>
      <c r="L1661" s="147"/>
      <c r="M1661" s="151"/>
      <c r="T1661" s="152"/>
      <c r="AT1661" s="148" t="s">
        <v>167</v>
      </c>
      <c r="AU1661" s="148" t="s">
        <v>82</v>
      </c>
      <c r="AV1661" s="13" t="s">
        <v>82</v>
      </c>
      <c r="AW1661" s="13" t="s">
        <v>28</v>
      </c>
      <c r="AX1661" s="13" t="s">
        <v>80</v>
      </c>
      <c r="AY1661" s="148" t="s">
        <v>158</v>
      </c>
    </row>
    <row r="1662" spans="2:65" s="1" customFormat="1" ht="37.9" customHeight="1">
      <c r="B1662" s="128"/>
      <c r="C1662" s="129" t="s">
        <v>2000</v>
      </c>
      <c r="D1662" s="129" t="s">
        <v>160</v>
      </c>
      <c r="E1662" s="130" t="s">
        <v>2001</v>
      </c>
      <c r="F1662" s="131" t="s">
        <v>2002</v>
      </c>
      <c r="G1662" s="132" t="s">
        <v>1962</v>
      </c>
      <c r="H1662" s="133">
        <v>2</v>
      </c>
      <c r="I1662" s="184"/>
      <c r="J1662" s="134">
        <f>ROUND(I1662*H1662,2)</f>
        <v>0</v>
      </c>
      <c r="K1662" s="131" t="s">
        <v>1</v>
      </c>
      <c r="L1662" s="29"/>
      <c r="M1662" s="135" t="s">
        <v>1</v>
      </c>
      <c r="N1662" s="136" t="s">
        <v>37</v>
      </c>
      <c r="O1662" s="137">
        <v>0.33</v>
      </c>
      <c r="P1662" s="137">
        <f>O1662*H1662</f>
        <v>0.66</v>
      </c>
      <c r="Q1662" s="137">
        <v>4.1999999999999997E-3</v>
      </c>
      <c r="R1662" s="137">
        <f>Q1662*H1662</f>
        <v>8.3999999999999995E-3</v>
      </c>
      <c r="S1662" s="137">
        <v>0</v>
      </c>
      <c r="T1662" s="138">
        <f>S1662*H1662</f>
        <v>0</v>
      </c>
      <c r="AR1662" s="139" t="s">
        <v>255</v>
      </c>
      <c r="AT1662" s="139" t="s">
        <v>160</v>
      </c>
      <c r="AU1662" s="139" t="s">
        <v>82</v>
      </c>
      <c r="AY1662" s="17" t="s">
        <v>158</v>
      </c>
      <c r="BE1662" s="140">
        <f>IF(N1662="základní",J1662,0)</f>
        <v>0</v>
      </c>
      <c r="BF1662" s="140">
        <f>IF(N1662="snížená",J1662,0)</f>
        <v>0</v>
      </c>
      <c r="BG1662" s="140">
        <f>IF(N1662="zákl. přenesená",J1662,0)</f>
        <v>0</v>
      </c>
      <c r="BH1662" s="140">
        <f>IF(N1662="sníž. přenesená",J1662,0)</f>
        <v>0</v>
      </c>
      <c r="BI1662" s="140">
        <f>IF(N1662="nulová",J1662,0)</f>
        <v>0</v>
      </c>
      <c r="BJ1662" s="17" t="s">
        <v>80</v>
      </c>
      <c r="BK1662" s="140">
        <f>ROUND(I1662*H1662,2)</f>
        <v>0</v>
      </c>
      <c r="BL1662" s="17" t="s">
        <v>255</v>
      </c>
      <c r="BM1662" s="139" t="s">
        <v>2003</v>
      </c>
    </row>
    <row r="1663" spans="2:65" s="13" customFormat="1">
      <c r="B1663" s="147"/>
      <c r="D1663" s="142" t="s">
        <v>167</v>
      </c>
      <c r="E1663" s="148" t="s">
        <v>1</v>
      </c>
      <c r="F1663" s="149" t="s">
        <v>2004</v>
      </c>
      <c r="H1663" s="150">
        <v>2</v>
      </c>
      <c r="L1663" s="147"/>
      <c r="M1663" s="151"/>
      <c r="T1663" s="152"/>
      <c r="AT1663" s="148" t="s">
        <v>167</v>
      </c>
      <c r="AU1663" s="148" t="s">
        <v>82</v>
      </c>
      <c r="AV1663" s="13" t="s">
        <v>82</v>
      </c>
      <c r="AW1663" s="13" t="s">
        <v>28</v>
      </c>
      <c r="AX1663" s="13" t="s">
        <v>80</v>
      </c>
      <c r="AY1663" s="148" t="s">
        <v>158</v>
      </c>
    </row>
    <row r="1664" spans="2:65" s="1" customFormat="1" ht="24.2" customHeight="1">
      <c r="B1664" s="128"/>
      <c r="C1664" s="129" t="s">
        <v>2005</v>
      </c>
      <c r="D1664" s="129" t="s">
        <v>160</v>
      </c>
      <c r="E1664" s="130" t="s">
        <v>2006</v>
      </c>
      <c r="F1664" s="131" t="s">
        <v>2007</v>
      </c>
      <c r="G1664" s="132" t="s">
        <v>188</v>
      </c>
      <c r="H1664" s="133">
        <v>0.105</v>
      </c>
      <c r="I1664" s="184"/>
      <c r="J1664" s="134">
        <f>ROUND(I1664*H1664,2)</f>
        <v>0</v>
      </c>
      <c r="K1664" s="131" t="s">
        <v>164</v>
      </c>
      <c r="L1664" s="29"/>
      <c r="M1664" s="135" t="s">
        <v>1</v>
      </c>
      <c r="N1664" s="136" t="s">
        <v>37</v>
      </c>
      <c r="O1664" s="137">
        <v>1.573</v>
      </c>
      <c r="P1664" s="137">
        <f>O1664*H1664</f>
        <v>0.16516499999999998</v>
      </c>
      <c r="Q1664" s="137">
        <v>0</v>
      </c>
      <c r="R1664" s="137">
        <f>Q1664*H1664</f>
        <v>0</v>
      </c>
      <c r="S1664" s="137">
        <v>0</v>
      </c>
      <c r="T1664" s="138">
        <f>S1664*H1664</f>
        <v>0</v>
      </c>
      <c r="AR1664" s="139" t="s">
        <v>255</v>
      </c>
      <c r="AT1664" s="139" t="s">
        <v>160</v>
      </c>
      <c r="AU1664" s="139" t="s">
        <v>82</v>
      </c>
      <c r="AY1664" s="17" t="s">
        <v>158</v>
      </c>
      <c r="BE1664" s="140">
        <f>IF(N1664="základní",J1664,0)</f>
        <v>0</v>
      </c>
      <c r="BF1664" s="140">
        <f>IF(N1664="snížená",J1664,0)</f>
        <v>0</v>
      </c>
      <c r="BG1664" s="140">
        <f>IF(N1664="zákl. přenesená",J1664,0)</f>
        <v>0</v>
      </c>
      <c r="BH1664" s="140">
        <f>IF(N1664="sníž. přenesená",J1664,0)</f>
        <v>0</v>
      </c>
      <c r="BI1664" s="140">
        <f>IF(N1664="nulová",J1664,0)</f>
        <v>0</v>
      </c>
      <c r="BJ1664" s="17" t="s">
        <v>80</v>
      </c>
      <c r="BK1664" s="140">
        <f>ROUND(I1664*H1664,2)</f>
        <v>0</v>
      </c>
      <c r="BL1664" s="17" t="s">
        <v>255</v>
      </c>
      <c r="BM1664" s="139" t="s">
        <v>2008</v>
      </c>
    </row>
    <row r="1665" spans="2:65" s="11" customFormat="1" ht="22.9" customHeight="1">
      <c r="B1665" s="117"/>
      <c r="D1665" s="118" t="s">
        <v>71</v>
      </c>
      <c r="E1665" s="126" t="s">
        <v>2009</v>
      </c>
      <c r="F1665" s="126" t="s">
        <v>2010</v>
      </c>
      <c r="J1665" s="127">
        <f>BK1665</f>
        <v>0</v>
      </c>
      <c r="L1665" s="117"/>
      <c r="M1665" s="121"/>
      <c r="P1665" s="122">
        <f>SUM(P1666:P1675)</f>
        <v>5.5998399999999995</v>
      </c>
      <c r="R1665" s="122">
        <f>SUM(R1666:R1675)</f>
        <v>1.5800000000000002E-2</v>
      </c>
      <c r="T1665" s="123">
        <f>SUM(T1666:T1675)</f>
        <v>2.0000000000000001E-4</v>
      </c>
      <c r="AR1665" s="118" t="s">
        <v>82</v>
      </c>
      <c r="AT1665" s="124" t="s">
        <v>71</v>
      </c>
      <c r="AU1665" s="124" t="s">
        <v>80</v>
      </c>
      <c r="AY1665" s="118" t="s">
        <v>158</v>
      </c>
      <c r="BK1665" s="125">
        <f>SUM(BK1666:BK1675)</f>
        <v>0</v>
      </c>
    </row>
    <row r="1666" spans="2:65" s="1" customFormat="1" ht="21.75" customHeight="1">
      <c r="B1666" s="128"/>
      <c r="C1666" s="129" t="s">
        <v>2011</v>
      </c>
      <c r="D1666" s="129" t="s">
        <v>160</v>
      </c>
      <c r="E1666" s="130" t="s">
        <v>2012</v>
      </c>
      <c r="F1666" s="131" t="s">
        <v>2013</v>
      </c>
      <c r="G1666" s="132" t="s">
        <v>310</v>
      </c>
      <c r="H1666" s="133">
        <v>2</v>
      </c>
      <c r="I1666" s="184"/>
      <c r="J1666" s="134">
        <f>ROUND(I1666*H1666,2)</f>
        <v>0</v>
      </c>
      <c r="K1666" s="131" t="s">
        <v>164</v>
      </c>
      <c r="L1666" s="29"/>
      <c r="M1666" s="135" t="s">
        <v>1</v>
      </c>
      <c r="N1666" s="136" t="s">
        <v>37</v>
      </c>
      <c r="O1666" s="137">
        <v>1.607</v>
      </c>
      <c r="P1666" s="137">
        <f>O1666*H1666</f>
        <v>3.214</v>
      </c>
      <c r="Q1666" s="137">
        <v>0</v>
      </c>
      <c r="R1666" s="137">
        <f>Q1666*H1666</f>
        <v>0</v>
      </c>
      <c r="S1666" s="137">
        <v>0</v>
      </c>
      <c r="T1666" s="138">
        <f>S1666*H1666</f>
        <v>0</v>
      </c>
      <c r="AR1666" s="139" t="s">
        <v>255</v>
      </c>
      <c r="AT1666" s="139" t="s">
        <v>160</v>
      </c>
      <c r="AU1666" s="139" t="s">
        <v>82</v>
      </c>
      <c r="AY1666" s="17" t="s">
        <v>158</v>
      </c>
      <c r="BE1666" s="140">
        <f>IF(N1666="základní",J1666,0)</f>
        <v>0</v>
      </c>
      <c r="BF1666" s="140">
        <f>IF(N1666="snížená",J1666,0)</f>
        <v>0</v>
      </c>
      <c r="BG1666" s="140">
        <f>IF(N1666="zákl. přenesená",J1666,0)</f>
        <v>0</v>
      </c>
      <c r="BH1666" s="140">
        <f>IF(N1666="sníž. přenesená",J1666,0)</f>
        <v>0</v>
      </c>
      <c r="BI1666" s="140">
        <f>IF(N1666="nulová",J1666,0)</f>
        <v>0</v>
      </c>
      <c r="BJ1666" s="17" t="s">
        <v>80</v>
      </c>
      <c r="BK1666" s="140">
        <f>ROUND(I1666*H1666,2)</f>
        <v>0</v>
      </c>
      <c r="BL1666" s="17" t="s">
        <v>255</v>
      </c>
      <c r="BM1666" s="139" t="s">
        <v>2014</v>
      </c>
    </row>
    <row r="1667" spans="2:65" s="13" customFormat="1">
      <c r="B1667" s="147"/>
      <c r="D1667" s="142" t="s">
        <v>167</v>
      </c>
      <c r="E1667" s="148" t="s">
        <v>1</v>
      </c>
      <c r="F1667" s="149" t="s">
        <v>2015</v>
      </c>
      <c r="H1667" s="150">
        <v>2</v>
      </c>
      <c r="L1667" s="147"/>
      <c r="M1667" s="151"/>
      <c r="T1667" s="152"/>
      <c r="AT1667" s="148" t="s">
        <v>167</v>
      </c>
      <c r="AU1667" s="148" t="s">
        <v>82</v>
      </c>
      <c r="AV1667" s="13" t="s">
        <v>82</v>
      </c>
      <c r="AW1667" s="13" t="s">
        <v>28</v>
      </c>
      <c r="AX1667" s="13" t="s">
        <v>80</v>
      </c>
      <c r="AY1667" s="148" t="s">
        <v>158</v>
      </c>
    </row>
    <row r="1668" spans="2:65" s="1" customFormat="1" ht="37.9" customHeight="1">
      <c r="B1668" s="128"/>
      <c r="C1668" s="159" t="s">
        <v>2016</v>
      </c>
      <c r="D1668" s="159" t="s">
        <v>242</v>
      </c>
      <c r="E1668" s="160" t="s">
        <v>2017</v>
      </c>
      <c r="F1668" s="161" t="s">
        <v>2018</v>
      </c>
      <c r="G1668" s="162" t="s">
        <v>310</v>
      </c>
      <c r="H1668" s="163">
        <v>2</v>
      </c>
      <c r="I1668" s="188"/>
      <c r="J1668" s="164">
        <f>ROUND(I1668*H1668,2)</f>
        <v>0</v>
      </c>
      <c r="K1668" s="161" t="s">
        <v>1</v>
      </c>
      <c r="L1668" s="165"/>
      <c r="M1668" s="166" t="s">
        <v>1</v>
      </c>
      <c r="N1668" s="167" t="s">
        <v>37</v>
      </c>
      <c r="O1668" s="137">
        <v>0</v>
      </c>
      <c r="P1668" s="137">
        <f>O1668*H1668</f>
        <v>0</v>
      </c>
      <c r="Q1668" s="137">
        <v>1.1999999999999999E-3</v>
      </c>
      <c r="R1668" s="137">
        <f>Q1668*H1668</f>
        <v>2.3999999999999998E-3</v>
      </c>
      <c r="S1668" s="137">
        <v>0</v>
      </c>
      <c r="T1668" s="138">
        <f>S1668*H1668</f>
        <v>0</v>
      </c>
      <c r="AR1668" s="139" t="s">
        <v>357</v>
      </c>
      <c r="AT1668" s="139" t="s">
        <v>242</v>
      </c>
      <c r="AU1668" s="139" t="s">
        <v>82</v>
      </c>
      <c r="AY1668" s="17" t="s">
        <v>158</v>
      </c>
      <c r="BE1668" s="140">
        <f>IF(N1668="základní",J1668,0)</f>
        <v>0</v>
      </c>
      <c r="BF1668" s="140">
        <f>IF(N1668="snížená",J1668,0)</f>
        <v>0</v>
      </c>
      <c r="BG1668" s="140">
        <f>IF(N1668="zákl. přenesená",J1668,0)</f>
        <v>0</v>
      </c>
      <c r="BH1668" s="140">
        <f>IF(N1668="sníž. přenesená",J1668,0)</f>
        <v>0</v>
      </c>
      <c r="BI1668" s="140">
        <f>IF(N1668="nulová",J1668,0)</f>
        <v>0</v>
      </c>
      <c r="BJ1668" s="17" t="s">
        <v>80</v>
      </c>
      <c r="BK1668" s="140">
        <f>ROUND(I1668*H1668,2)</f>
        <v>0</v>
      </c>
      <c r="BL1668" s="17" t="s">
        <v>255</v>
      </c>
      <c r="BM1668" s="139" t="s">
        <v>2019</v>
      </c>
    </row>
    <row r="1669" spans="2:65" s="12" customFormat="1">
      <c r="B1669" s="141"/>
      <c r="D1669" s="142" t="s">
        <v>167</v>
      </c>
      <c r="E1669" s="143" t="s">
        <v>1</v>
      </c>
      <c r="F1669" s="144" t="s">
        <v>1174</v>
      </c>
      <c r="H1669" s="143" t="s">
        <v>1</v>
      </c>
      <c r="L1669" s="141"/>
      <c r="M1669" s="145"/>
      <c r="T1669" s="146"/>
      <c r="AT1669" s="143" t="s">
        <v>167</v>
      </c>
      <c r="AU1669" s="143" t="s">
        <v>82</v>
      </c>
      <c r="AV1669" s="12" t="s">
        <v>80</v>
      </c>
      <c r="AW1669" s="12" t="s">
        <v>28</v>
      </c>
      <c r="AX1669" s="12" t="s">
        <v>72</v>
      </c>
      <c r="AY1669" s="143" t="s">
        <v>158</v>
      </c>
    </row>
    <row r="1670" spans="2:65" s="13" customFormat="1">
      <c r="B1670" s="147"/>
      <c r="D1670" s="142" t="s">
        <v>167</v>
      </c>
      <c r="E1670" s="148" t="s">
        <v>1</v>
      </c>
      <c r="F1670" s="149" t="s">
        <v>2015</v>
      </c>
      <c r="H1670" s="150">
        <v>2</v>
      </c>
      <c r="L1670" s="147"/>
      <c r="M1670" s="151"/>
      <c r="T1670" s="152"/>
      <c r="AT1670" s="148" t="s">
        <v>167</v>
      </c>
      <c r="AU1670" s="148" t="s">
        <v>82</v>
      </c>
      <c r="AV1670" s="13" t="s">
        <v>82</v>
      </c>
      <c r="AW1670" s="13" t="s">
        <v>28</v>
      </c>
      <c r="AX1670" s="13" t="s">
        <v>80</v>
      </c>
      <c r="AY1670" s="148" t="s">
        <v>158</v>
      </c>
    </row>
    <row r="1671" spans="2:65" s="1" customFormat="1" ht="24.2" customHeight="1">
      <c r="B1671" s="128"/>
      <c r="C1671" s="129" t="s">
        <v>2020</v>
      </c>
      <c r="D1671" s="129" t="s">
        <v>160</v>
      </c>
      <c r="E1671" s="130" t="s">
        <v>2021</v>
      </c>
      <c r="F1671" s="131" t="s">
        <v>2022</v>
      </c>
      <c r="G1671" s="132" t="s">
        <v>310</v>
      </c>
      <c r="H1671" s="133">
        <v>2</v>
      </c>
      <c r="I1671" s="184"/>
      <c r="J1671" s="134">
        <f>ROUND(I1671*H1671,2)</f>
        <v>0</v>
      </c>
      <c r="K1671" s="131" t="s">
        <v>164</v>
      </c>
      <c r="L1671" s="29"/>
      <c r="M1671" s="135" t="s">
        <v>1</v>
      </c>
      <c r="N1671" s="136" t="s">
        <v>37</v>
      </c>
      <c r="O1671" s="137">
        <v>0.84599999999999997</v>
      </c>
      <c r="P1671" s="137">
        <f>O1671*H1671</f>
        <v>1.6919999999999999</v>
      </c>
      <c r="Q1671" s="137">
        <v>0</v>
      </c>
      <c r="R1671" s="137">
        <f>Q1671*H1671</f>
        <v>0</v>
      </c>
      <c r="S1671" s="137">
        <v>0</v>
      </c>
      <c r="T1671" s="138">
        <f>S1671*H1671</f>
        <v>0</v>
      </c>
      <c r="AR1671" s="139" t="s">
        <v>255</v>
      </c>
      <c r="AT1671" s="139" t="s">
        <v>160</v>
      </c>
      <c r="AU1671" s="139" t="s">
        <v>82</v>
      </c>
      <c r="AY1671" s="17" t="s">
        <v>158</v>
      </c>
      <c r="BE1671" s="140">
        <f>IF(N1671="základní",J1671,0)</f>
        <v>0</v>
      </c>
      <c r="BF1671" s="140">
        <f>IF(N1671="snížená",J1671,0)</f>
        <v>0</v>
      </c>
      <c r="BG1671" s="140">
        <f>IF(N1671="zákl. přenesená",J1671,0)</f>
        <v>0</v>
      </c>
      <c r="BH1671" s="140">
        <f>IF(N1671="sníž. přenesená",J1671,0)</f>
        <v>0</v>
      </c>
      <c r="BI1671" s="140">
        <f>IF(N1671="nulová",J1671,0)</f>
        <v>0</v>
      </c>
      <c r="BJ1671" s="17" t="s">
        <v>80</v>
      </c>
      <c r="BK1671" s="140">
        <f>ROUND(I1671*H1671,2)</f>
        <v>0</v>
      </c>
      <c r="BL1671" s="17" t="s">
        <v>255</v>
      </c>
      <c r="BM1671" s="139" t="s">
        <v>2023</v>
      </c>
    </row>
    <row r="1672" spans="2:65" s="13" customFormat="1">
      <c r="B1672" s="147"/>
      <c r="D1672" s="142" t="s">
        <v>167</v>
      </c>
      <c r="E1672" s="148" t="s">
        <v>1</v>
      </c>
      <c r="F1672" s="149" t="s">
        <v>2024</v>
      </c>
      <c r="H1672" s="150">
        <v>2</v>
      </c>
      <c r="L1672" s="147"/>
      <c r="M1672" s="151"/>
      <c r="T1672" s="152"/>
      <c r="AT1672" s="148" t="s">
        <v>167</v>
      </c>
      <c r="AU1672" s="148" t="s">
        <v>82</v>
      </c>
      <c r="AV1672" s="13" t="s">
        <v>82</v>
      </c>
      <c r="AW1672" s="13" t="s">
        <v>28</v>
      </c>
      <c r="AX1672" s="13" t="s">
        <v>80</v>
      </c>
      <c r="AY1672" s="148" t="s">
        <v>158</v>
      </c>
    </row>
    <row r="1673" spans="2:65" s="1" customFormat="1" ht="24.2" customHeight="1">
      <c r="B1673" s="128"/>
      <c r="C1673" s="159" t="s">
        <v>2025</v>
      </c>
      <c r="D1673" s="159" t="s">
        <v>242</v>
      </c>
      <c r="E1673" s="160" t="s">
        <v>2026</v>
      </c>
      <c r="F1673" s="161" t="s">
        <v>2027</v>
      </c>
      <c r="G1673" s="162" t="s">
        <v>310</v>
      </c>
      <c r="H1673" s="163">
        <v>2</v>
      </c>
      <c r="I1673" s="188"/>
      <c r="J1673" s="164">
        <f>ROUND(I1673*H1673,2)</f>
        <v>0</v>
      </c>
      <c r="K1673" s="161" t="s">
        <v>164</v>
      </c>
      <c r="L1673" s="165"/>
      <c r="M1673" s="166" t="s">
        <v>1</v>
      </c>
      <c r="N1673" s="167" t="s">
        <v>37</v>
      </c>
      <c r="O1673" s="137">
        <v>0</v>
      </c>
      <c r="P1673" s="137">
        <f>O1673*H1673</f>
        <v>0</v>
      </c>
      <c r="Q1673" s="137">
        <v>6.7000000000000002E-3</v>
      </c>
      <c r="R1673" s="137">
        <f>Q1673*H1673</f>
        <v>1.34E-2</v>
      </c>
      <c r="S1673" s="137">
        <v>0</v>
      </c>
      <c r="T1673" s="138">
        <f>S1673*H1673</f>
        <v>0</v>
      </c>
      <c r="AR1673" s="139" t="s">
        <v>357</v>
      </c>
      <c r="AT1673" s="139" t="s">
        <v>242</v>
      </c>
      <c r="AU1673" s="139" t="s">
        <v>82</v>
      </c>
      <c r="AY1673" s="17" t="s">
        <v>158</v>
      </c>
      <c r="BE1673" s="140">
        <f>IF(N1673="základní",J1673,0)</f>
        <v>0</v>
      </c>
      <c r="BF1673" s="140">
        <f>IF(N1673="snížená",J1673,0)</f>
        <v>0</v>
      </c>
      <c r="BG1673" s="140">
        <f>IF(N1673="zákl. přenesená",J1673,0)</f>
        <v>0</v>
      </c>
      <c r="BH1673" s="140">
        <f>IF(N1673="sníž. přenesená",J1673,0)</f>
        <v>0</v>
      </c>
      <c r="BI1673" s="140">
        <f>IF(N1673="nulová",J1673,0)</f>
        <v>0</v>
      </c>
      <c r="BJ1673" s="17" t="s">
        <v>80</v>
      </c>
      <c r="BK1673" s="140">
        <f>ROUND(I1673*H1673,2)</f>
        <v>0</v>
      </c>
      <c r="BL1673" s="17" t="s">
        <v>255</v>
      </c>
      <c r="BM1673" s="139" t="s">
        <v>2028</v>
      </c>
    </row>
    <row r="1674" spans="2:65" s="1" customFormat="1" ht="24.2" customHeight="1">
      <c r="B1674" s="128"/>
      <c r="C1674" s="129" t="s">
        <v>2029</v>
      </c>
      <c r="D1674" s="129" t="s">
        <v>160</v>
      </c>
      <c r="E1674" s="130" t="s">
        <v>2030</v>
      </c>
      <c r="F1674" s="131" t="s">
        <v>2031</v>
      </c>
      <c r="G1674" s="132" t="s">
        <v>310</v>
      </c>
      <c r="H1674" s="133">
        <v>1</v>
      </c>
      <c r="I1674" s="184"/>
      <c r="J1674" s="134">
        <f>ROUND(I1674*H1674,2)</f>
        <v>0</v>
      </c>
      <c r="K1674" s="131" t="s">
        <v>164</v>
      </c>
      <c r="L1674" s="29"/>
      <c r="M1674" s="135" t="s">
        <v>1</v>
      </c>
      <c r="N1674" s="136" t="s">
        <v>37</v>
      </c>
      <c r="O1674" s="137">
        <v>0.55800000000000005</v>
      </c>
      <c r="P1674" s="137">
        <f>O1674*H1674</f>
        <v>0.55800000000000005</v>
      </c>
      <c r="Q1674" s="137">
        <v>0</v>
      </c>
      <c r="R1674" s="137">
        <f>Q1674*H1674</f>
        <v>0</v>
      </c>
      <c r="S1674" s="137">
        <v>2.0000000000000001E-4</v>
      </c>
      <c r="T1674" s="138">
        <f>S1674*H1674</f>
        <v>2.0000000000000001E-4</v>
      </c>
      <c r="AR1674" s="139" t="s">
        <v>255</v>
      </c>
      <c r="AT1674" s="139" t="s">
        <v>160</v>
      </c>
      <c r="AU1674" s="139" t="s">
        <v>82</v>
      </c>
      <c r="AY1674" s="17" t="s">
        <v>158</v>
      </c>
      <c r="BE1674" s="140">
        <f>IF(N1674="základní",J1674,0)</f>
        <v>0</v>
      </c>
      <c r="BF1674" s="140">
        <f>IF(N1674="snížená",J1674,0)</f>
        <v>0</v>
      </c>
      <c r="BG1674" s="140">
        <f>IF(N1674="zákl. přenesená",J1674,0)</f>
        <v>0</v>
      </c>
      <c r="BH1674" s="140">
        <f>IF(N1674="sníž. přenesená",J1674,0)</f>
        <v>0</v>
      </c>
      <c r="BI1674" s="140">
        <f>IF(N1674="nulová",J1674,0)</f>
        <v>0</v>
      </c>
      <c r="BJ1674" s="17" t="s">
        <v>80</v>
      </c>
      <c r="BK1674" s="140">
        <f>ROUND(I1674*H1674,2)</f>
        <v>0</v>
      </c>
      <c r="BL1674" s="17" t="s">
        <v>255</v>
      </c>
      <c r="BM1674" s="139" t="s">
        <v>2032</v>
      </c>
    </row>
    <row r="1675" spans="2:65" s="1" customFormat="1" ht="24.2" customHeight="1">
      <c r="B1675" s="128"/>
      <c r="C1675" s="129" t="s">
        <v>2033</v>
      </c>
      <c r="D1675" s="129" t="s">
        <v>160</v>
      </c>
      <c r="E1675" s="130" t="s">
        <v>2034</v>
      </c>
      <c r="F1675" s="131" t="s">
        <v>2035</v>
      </c>
      <c r="G1675" s="132" t="s">
        <v>188</v>
      </c>
      <c r="H1675" s="133">
        <v>1.6E-2</v>
      </c>
      <c r="I1675" s="184"/>
      <c r="J1675" s="134">
        <f>ROUND(I1675*H1675,2)</f>
        <v>0</v>
      </c>
      <c r="K1675" s="131" t="s">
        <v>164</v>
      </c>
      <c r="L1675" s="29"/>
      <c r="M1675" s="135" t="s">
        <v>1</v>
      </c>
      <c r="N1675" s="136" t="s">
        <v>37</v>
      </c>
      <c r="O1675" s="137">
        <v>8.49</v>
      </c>
      <c r="P1675" s="137">
        <f>O1675*H1675</f>
        <v>0.13584000000000002</v>
      </c>
      <c r="Q1675" s="137">
        <v>0</v>
      </c>
      <c r="R1675" s="137">
        <f>Q1675*H1675</f>
        <v>0</v>
      </c>
      <c r="S1675" s="137">
        <v>0</v>
      </c>
      <c r="T1675" s="138">
        <f>S1675*H1675</f>
        <v>0</v>
      </c>
      <c r="AR1675" s="139" t="s">
        <v>255</v>
      </c>
      <c r="AT1675" s="139" t="s">
        <v>160</v>
      </c>
      <c r="AU1675" s="139" t="s">
        <v>82</v>
      </c>
      <c r="AY1675" s="17" t="s">
        <v>158</v>
      </c>
      <c r="BE1675" s="140">
        <f>IF(N1675="základní",J1675,0)</f>
        <v>0</v>
      </c>
      <c r="BF1675" s="140">
        <f>IF(N1675="snížená",J1675,0)</f>
        <v>0</v>
      </c>
      <c r="BG1675" s="140">
        <f>IF(N1675="zákl. přenesená",J1675,0)</f>
        <v>0</v>
      </c>
      <c r="BH1675" s="140">
        <f>IF(N1675="sníž. přenesená",J1675,0)</f>
        <v>0</v>
      </c>
      <c r="BI1675" s="140">
        <f>IF(N1675="nulová",J1675,0)</f>
        <v>0</v>
      </c>
      <c r="BJ1675" s="17" t="s">
        <v>80</v>
      </c>
      <c r="BK1675" s="140">
        <f>ROUND(I1675*H1675,2)</f>
        <v>0</v>
      </c>
      <c r="BL1675" s="17" t="s">
        <v>255</v>
      </c>
      <c r="BM1675" s="139" t="s">
        <v>2036</v>
      </c>
    </row>
    <row r="1676" spans="2:65" s="11" customFormat="1" ht="22.9" customHeight="1">
      <c r="B1676" s="117"/>
      <c r="D1676" s="118" t="s">
        <v>71</v>
      </c>
      <c r="E1676" s="126" t="s">
        <v>2037</v>
      </c>
      <c r="F1676" s="126" t="s">
        <v>2038</v>
      </c>
      <c r="J1676" s="127">
        <f>BK1676</f>
        <v>0</v>
      </c>
      <c r="L1676" s="117"/>
      <c r="M1676" s="121"/>
      <c r="P1676" s="122">
        <f>SUM(P1677:P1718)</f>
        <v>26.499005999999998</v>
      </c>
      <c r="R1676" s="122">
        <f>SUM(R1677:R1718)</f>
        <v>0.93591603000000001</v>
      </c>
      <c r="T1676" s="123">
        <f>SUM(T1677:T1718)</f>
        <v>0</v>
      </c>
      <c r="AR1676" s="118" t="s">
        <v>82</v>
      </c>
      <c r="AT1676" s="124" t="s">
        <v>71</v>
      </c>
      <c r="AU1676" s="124" t="s">
        <v>80</v>
      </c>
      <c r="AY1676" s="118" t="s">
        <v>158</v>
      </c>
      <c r="BK1676" s="125">
        <f>SUM(BK1677:BK1718)</f>
        <v>0</v>
      </c>
    </row>
    <row r="1677" spans="2:65" s="1" customFormat="1" ht="33" customHeight="1">
      <c r="B1677" s="128"/>
      <c r="C1677" s="129" t="s">
        <v>2039</v>
      </c>
      <c r="D1677" s="129" t="s">
        <v>160</v>
      </c>
      <c r="E1677" s="130" t="s">
        <v>2040</v>
      </c>
      <c r="F1677" s="131" t="s">
        <v>2041</v>
      </c>
      <c r="G1677" s="132" t="s">
        <v>163</v>
      </c>
      <c r="H1677" s="133">
        <v>0.47199999999999998</v>
      </c>
      <c r="I1677" s="184"/>
      <c r="J1677" s="134">
        <f>ROUND(I1677*H1677,2)</f>
        <v>0</v>
      </c>
      <c r="K1677" s="131" t="s">
        <v>164</v>
      </c>
      <c r="L1677" s="29"/>
      <c r="M1677" s="135" t="s">
        <v>1</v>
      </c>
      <c r="N1677" s="136" t="s">
        <v>37</v>
      </c>
      <c r="O1677" s="137">
        <v>1.56</v>
      </c>
      <c r="P1677" s="137">
        <f>O1677*H1677</f>
        <v>0.73631999999999997</v>
      </c>
      <c r="Q1677" s="137">
        <v>1.08E-3</v>
      </c>
      <c r="R1677" s="137">
        <f>Q1677*H1677</f>
        <v>5.0975999999999994E-4</v>
      </c>
      <c r="S1677" s="137">
        <v>0</v>
      </c>
      <c r="T1677" s="138">
        <f>S1677*H1677</f>
        <v>0</v>
      </c>
      <c r="AR1677" s="139" t="s">
        <v>255</v>
      </c>
      <c r="AT1677" s="139" t="s">
        <v>160</v>
      </c>
      <c r="AU1677" s="139" t="s">
        <v>82</v>
      </c>
      <c r="AY1677" s="17" t="s">
        <v>158</v>
      </c>
      <c r="BE1677" s="140">
        <f>IF(N1677="základní",J1677,0)</f>
        <v>0</v>
      </c>
      <c r="BF1677" s="140">
        <f>IF(N1677="snížená",J1677,0)</f>
        <v>0</v>
      </c>
      <c r="BG1677" s="140">
        <f>IF(N1677="zákl. přenesená",J1677,0)</f>
        <v>0</v>
      </c>
      <c r="BH1677" s="140">
        <f>IF(N1677="sníž. přenesená",J1677,0)</f>
        <v>0</v>
      </c>
      <c r="BI1677" s="140">
        <f>IF(N1677="nulová",J1677,0)</f>
        <v>0</v>
      </c>
      <c r="BJ1677" s="17" t="s">
        <v>80</v>
      </c>
      <c r="BK1677" s="140">
        <f>ROUND(I1677*H1677,2)</f>
        <v>0</v>
      </c>
      <c r="BL1677" s="17" t="s">
        <v>255</v>
      </c>
      <c r="BM1677" s="139" t="s">
        <v>2042</v>
      </c>
    </row>
    <row r="1678" spans="2:65" s="12" customFormat="1">
      <c r="B1678" s="141"/>
      <c r="D1678" s="142" t="s">
        <v>167</v>
      </c>
      <c r="E1678" s="143" t="s">
        <v>1</v>
      </c>
      <c r="F1678" s="144" t="s">
        <v>2043</v>
      </c>
      <c r="H1678" s="143" t="s">
        <v>1</v>
      </c>
      <c r="L1678" s="141"/>
      <c r="M1678" s="145"/>
      <c r="T1678" s="146"/>
      <c r="AT1678" s="143" t="s">
        <v>167</v>
      </c>
      <c r="AU1678" s="143" t="s">
        <v>82</v>
      </c>
      <c r="AV1678" s="12" t="s">
        <v>80</v>
      </c>
      <c r="AW1678" s="12" t="s">
        <v>28</v>
      </c>
      <c r="AX1678" s="12" t="s">
        <v>72</v>
      </c>
      <c r="AY1678" s="143" t="s">
        <v>158</v>
      </c>
    </row>
    <row r="1679" spans="2:65" s="12" customFormat="1">
      <c r="B1679" s="141"/>
      <c r="D1679" s="142" t="s">
        <v>167</v>
      </c>
      <c r="E1679" s="143" t="s">
        <v>1</v>
      </c>
      <c r="F1679" s="144" t="s">
        <v>2044</v>
      </c>
      <c r="H1679" s="143" t="s">
        <v>1</v>
      </c>
      <c r="L1679" s="141"/>
      <c r="M1679" s="145"/>
      <c r="T1679" s="146"/>
      <c r="AT1679" s="143" t="s">
        <v>167</v>
      </c>
      <c r="AU1679" s="143" t="s">
        <v>82</v>
      </c>
      <c r="AV1679" s="12" t="s">
        <v>80</v>
      </c>
      <c r="AW1679" s="12" t="s">
        <v>28</v>
      </c>
      <c r="AX1679" s="12" t="s">
        <v>72</v>
      </c>
      <c r="AY1679" s="143" t="s">
        <v>158</v>
      </c>
    </row>
    <row r="1680" spans="2:65" s="13" customFormat="1">
      <c r="B1680" s="147"/>
      <c r="D1680" s="142" t="s">
        <v>167</v>
      </c>
      <c r="E1680" s="148" t="s">
        <v>1</v>
      </c>
      <c r="F1680" s="149" t="s">
        <v>2045</v>
      </c>
      <c r="H1680" s="150">
        <v>5.0999999999999997E-2</v>
      </c>
      <c r="L1680" s="147"/>
      <c r="M1680" s="151"/>
      <c r="T1680" s="152"/>
      <c r="AT1680" s="148" t="s">
        <v>167</v>
      </c>
      <c r="AU1680" s="148" t="s">
        <v>82</v>
      </c>
      <c r="AV1680" s="13" t="s">
        <v>82</v>
      </c>
      <c r="AW1680" s="13" t="s">
        <v>28</v>
      </c>
      <c r="AX1680" s="13" t="s">
        <v>72</v>
      </c>
      <c r="AY1680" s="148" t="s">
        <v>158</v>
      </c>
    </row>
    <row r="1681" spans="2:65" s="12" customFormat="1" ht="22.5">
      <c r="B1681" s="141"/>
      <c r="D1681" s="142" t="s">
        <v>167</v>
      </c>
      <c r="E1681" s="143" t="s">
        <v>1</v>
      </c>
      <c r="F1681" s="144" t="s">
        <v>2046</v>
      </c>
      <c r="H1681" s="143" t="s">
        <v>1</v>
      </c>
      <c r="L1681" s="141"/>
      <c r="M1681" s="145"/>
      <c r="T1681" s="146"/>
      <c r="AT1681" s="143" t="s">
        <v>167</v>
      </c>
      <c r="AU1681" s="143" t="s">
        <v>82</v>
      </c>
      <c r="AV1681" s="12" t="s">
        <v>80</v>
      </c>
      <c r="AW1681" s="12" t="s">
        <v>28</v>
      </c>
      <c r="AX1681" s="12" t="s">
        <v>72</v>
      </c>
      <c r="AY1681" s="143" t="s">
        <v>158</v>
      </c>
    </row>
    <row r="1682" spans="2:65" s="13" customFormat="1">
      <c r="B1682" s="147"/>
      <c r="D1682" s="142" t="s">
        <v>167</v>
      </c>
      <c r="E1682" s="148" t="s">
        <v>1</v>
      </c>
      <c r="F1682" s="149" t="s">
        <v>2047</v>
      </c>
      <c r="H1682" s="150">
        <v>0.20100000000000001</v>
      </c>
      <c r="L1682" s="147"/>
      <c r="M1682" s="151"/>
      <c r="T1682" s="152"/>
      <c r="AT1682" s="148" t="s">
        <v>167</v>
      </c>
      <c r="AU1682" s="148" t="s">
        <v>82</v>
      </c>
      <c r="AV1682" s="13" t="s">
        <v>82</v>
      </c>
      <c r="AW1682" s="13" t="s">
        <v>28</v>
      </c>
      <c r="AX1682" s="13" t="s">
        <v>72</v>
      </c>
      <c r="AY1682" s="148" t="s">
        <v>158</v>
      </c>
    </row>
    <row r="1683" spans="2:65" s="13" customFormat="1">
      <c r="B1683" s="147"/>
      <c r="D1683" s="142" t="s">
        <v>167</v>
      </c>
      <c r="E1683" s="148" t="s">
        <v>1</v>
      </c>
      <c r="F1683" s="149" t="s">
        <v>2048</v>
      </c>
      <c r="H1683" s="150">
        <v>0.22</v>
      </c>
      <c r="L1683" s="147"/>
      <c r="M1683" s="151"/>
      <c r="T1683" s="152"/>
      <c r="AT1683" s="148" t="s">
        <v>167</v>
      </c>
      <c r="AU1683" s="148" t="s">
        <v>82</v>
      </c>
      <c r="AV1683" s="13" t="s">
        <v>82</v>
      </c>
      <c r="AW1683" s="13" t="s">
        <v>28</v>
      </c>
      <c r="AX1683" s="13" t="s">
        <v>72</v>
      </c>
      <c r="AY1683" s="148" t="s">
        <v>158</v>
      </c>
    </row>
    <row r="1684" spans="2:65" s="14" customFormat="1">
      <c r="B1684" s="153"/>
      <c r="D1684" s="142" t="s">
        <v>167</v>
      </c>
      <c r="E1684" s="154" t="s">
        <v>1</v>
      </c>
      <c r="F1684" s="155" t="s">
        <v>200</v>
      </c>
      <c r="H1684" s="156">
        <v>0.47199999999999998</v>
      </c>
      <c r="L1684" s="153"/>
      <c r="M1684" s="157"/>
      <c r="T1684" s="158"/>
      <c r="AT1684" s="154" t="s">
        <v>167</v>
      </c>
      <c r="AU1684" s="154" t="s">
        <v>82</v>
      </c>
      <c r="AV1684" s="14" t="s">
        <v>165</v>
      </c>
      <c r="AW1684" s="14" t="s">
        <v>28</v>
      </c>
      <c r="AX1684" s="14" t="s">
        <v>80</v>
      </c>
      <c r="AY1684" s="154" t="s">
        <v>158</v>
      </c>
    </row>
    <row r="1685" spans="2:65" s="1" customFormat="1" ht="33" customHeight="1">
      <c r="B1685" s="128"/>
      <c r="C1685" s="129" t="s">
        <v>2049</v>
      </c>
      <c r="D1685" s="129" t="s">
        <v>160</v>
      </c>
      <c r="E1685" s="130" t="s">
        <v>2050</v>
      </c>
      <c r="F1685" s="131" t="s">
        <v>2051</v>
      </c>
      <c r="G1685" s="132" t="s">
        <v>163</v>
      </c>
      <c r="H1685" s="133">
        <v>0.91500000000000004</v>
      </c>
      <c r="I1685" s="184"/>
      <c r="J1685" s="134">
        <f>ROUND(I1685*H1685,2)</f>
        <v>0</v>
      </c>
      <c r="K1685" s="131" t="s">
        <v>164</v>
      </c>
      <c r="L1685" s="29"/>
      <c r="M1685" s="135" t="s">
        <v>1</v>
      </c>
      <c r="N1685" s="136" t="s">
        <v>37</v>
      </c>
      <c r="O1685" s="137">
        <v>1.56</v>
      </c>
      <c r="P1685" s="137">
        <f>O1685*H1685</f>
        <v>1.4274</v>
      </c>
      <c r="Q1685" s="137">
        <v>1.89E-3</v>
      </c>
      <c r="R1685" s="137">
        <f>Q1685*H1685</f>
        <v>1.7293499999999999E-3</v>
      </c>
      <c r="S1685" s="137">
        <v>0</v>
      </c>
      <c r="T1685" s="138">
        <f>S1685*H1685</f>
        <v>0</v>
      </c>
      <c r="AR1685" s="139" t="s">
        <v>255</v>
      </c>
      <c r="AT1685" s="139" t="s">
        <v>160</v>
      </c>
      <c r="AU1685" s="139" t="s">
        <v>82</v>
      </c>
      <c r="AY1685" s="17" t="s">
        <v>158</v>
      </c>
      <c r="BE1685" s="140">
        <f>IF(N1685="základní",J1685,0)</f>
        <v>0</v>
      </c>
      <c r="BF1685" s="140">
        <f>IF(N1685="snížená",J1685,0)</f>
        <v>0</v>
      </c>
      <c r="BG1685" s="140">
        <f>IF(N1685="zákl. přenesená",J1685,0)</f>
        <v>0</v>
      </c>
      <c r="BH1685" s="140">
        <f>IF(N1685="sníž. přenesená",J1685,0)</f>
        <v>0</v>
      </c>
      <c r="BI1685" s="140">
        <f>IF(N1685="nulová",J1685,0)</f>
        <v>0</v>
      </c>
      <c r="BJ1685" s="17" t="s">
        <v>80</v>
      </c>
      <c r="BK1685" s="140">
        <f>ROUND(I1685*H1685,2)</f>
        <v>0</v>
      </c>
      <c r="BL1685" s="17" t="s">
        <v>255</v>
      </c>
      <c r="BM1685" s="139" t="s">
        <v>2052</v>
      </c>
    </row>
    <row r="1686" spans="2:65" s="12" customFormat="1">
      <c r="B1686" s="141"/>
      <c r="D1686" s="142" t="s">
        <v>167</v>
      </c>
      <c r="E1686" s="143" t="s">
        <v>1</v>
      </c>
      <c r="F1686" s="144" t="s">
        <v>1835</v>
      </c>
      <c r="H1686" s="143" t="s">
        <v>1</v>
      </c>
      <c r="L1686" s="141"/>
      <c r="M1686" s="145"/>
      <c r="T1686" s="146"/>
      <c r="AT1686" s="143" t="s">
        <v>167</v>
      </c>
      <c r="AU1686" s="143" t="s">
        <v>82</v>
      </c>
      <c r="AV1686" s="12" t="s">
        <v>80</v>
      </c>
      <c r="AW1686" s="12" t="s">
        <v>28</v>
      </c>
      <c r="AX1686" s="12" t="s">
        <v>72</v>
      </c>
      <c r="AY1686" s="143" t="s">
        <v>158</v>
      </c>
    </row>
    <row r="1687" spans="2:65" s="12" customFormat="1">
      <c r="B1687" s="141"/>
      <c r="D1687" s="142" t="s">
        <v>167</v>
      </c>
      <c r="E1687" s="143" t="s">
        <v>1</v>
      </c>
      <c r="F1687" s="144" t="s">
        <v>1836</v>
      </c>
      <c r="H1687" s="143" t="s">
        <v>1</v>
      </c>
      <c r="L1687" s="141"/>
      <c r="M1687" s="145"/>
      <c r="T1687" s="146"/>
      <c r="AT1687" s="143" t="s">
        <v>167</v>
      </c>
      <c r="AU1687" s="143" t="s">
        <v>82</v>
      </c>
      <c r="AV1687" s="12" t="s">
        <v>80</v>
      </c>
      <c r="AW1687" s="12" t="s">
        <v>28</v>
      </c>
      <c r="AX1687" s="12" t="s">
        <v>72</v>
      </c>
      <c r="AY1687" s="143" t="s">
        <v>158</v>
      </c>
    </row>
    <row r="1688" spans="2:65" s="13" customFormat="1">
      <c r="B1688" s="147"/>
      <c r="D1688" s="142" t="s">
        <v>167</v>
      </c>
      <c r="E1688" s="148" t="s">
        <v>1</v>
      </c>
      <c r="F1688" s="149" t="s">
        <v>2053</v>
      </c>
      <c r="H1688" s="150">
        <v>0.91500000000000004</v>
      </c>
      <c r="L1688" s="147"/>
      <c r="M1688" s="151"/>
      <c r="T1688" s="152"/>
      <c r="AT1688" s="148" t="s">
        <v>167</v>
      </c>
      <c r="AU1688" s="148" t="s">
        <v>82</v>
      </c>
      <c r="AV1688" s="13" t="s">
        <v>82</v>
      </c>
      <c r="AW1688" s="13" t="s">
        <v>28</v>
      </c>
      <c r="AX1688" s="13" t="s">
        <v>80</v>
      </c>
      <c r="AY1688" s="148" t="s">
        <v>158</v>
      </c>
    </row>
    <row r="1689" spans="2:65" s="1" customFormat="1" ht="24.2" customHeight="1">
      <c r="B1689" s="128"/>
      <c r="C1689" s="129" t="s">
        <v>2054</v>
      </c>
      <c r="D1689" s="129" t="s">
        <v>160</v>
      </c>
      <c r="E1689" s="130" t="s">
        <v>2055</v>
      </c>
      <c r="F1689" s="131" t="s">
        <v>2056</v>
      </c>
      <c r="G1689" s="132" t="s">
        <v>237</v>
      </c>
      <c r="H1689" s="133">
        <v>16.25</v>
      </c>
      <c r="I1689" s="184"/>
      <c r="J1689" s="134">
        <f>ROUND(I1689*H1689,2)</f>
        <v>0</v>
      </c>
      <c r="K1689" s="131" t="s">
        <v>164</v>
      </c>
      <c r="L1689" s="29"/>
      <c r="M1689" s="135" t="s">
        <v>1</v>
      </c>
      <c r="N1689" s="136" t="s">
        <v>37</v>
      </c>
      <c r="O1689" s="137">
        <v>0.156</v>
      </c>
      <c r="P1689" s="137">
        <f>O1689*H1689</f>
        <v>2.5350000000000001</v>
      </c>
      <c r="Q1689" s="137">
        <v>4.8300000000000001E-3</v>
      </c>
      <c r="R1689" s="137">
        <f>Q1689*H1689</f>
        <v>7.8487500000000002E-2</v>
      </c>
      <c r="S1689" s="137">
        <v>0</v>
      </c>
      <c r="T1689" s="138">
        <f>S1689*H1689</f>
        <v>0</v>
      </c>
      <c r="AR1689" s="139" t="s">
        <v>255</v>
      </c>
      <c r="AT1689" s="139" t="s">
        <v>160</v>
      </c>
      <c r="AU1689" s="139" t="s">
        <v>82</v>
      </c>
      <c r="AY1689" s="17" t="s">
        <v>158</v>
      </c>
      <c r="BE1689" s="140">
        <f>IF(N1689="základní",J1689,0)</f>
        <v>0</v>
      </c>
      <c r="BF1689" s="140">
        <f>IF(N1689="snížená",J1689,0)</f>
        <v>0</v>
      </c>
      <c r="BG1689" s="140">
        <f>IF(N1689="zákl. přenesená",J1689,0)</f>
        <v>0</v>
      </c>
      <c r="BH1689" s="140">
        <f>IF(N1689="sníž. přenesená",J1689,0)</f>
        <v>0</v>
      </c>
      <c r="BI1689" s="140">
        <f>IF(N1689="nulová",J1689,0)</f>
        <v>0</v>
      </c>
      <c r="BJ1689" s="17" t="s">
        <v>80</v>
      </c>
      <c r="BK1689" s="140">
        <f>ROUND(I1689*H1689,2)</f>
        <v>0</v>
      </c>
      <c r="BL1689" s="17" t="s">
        <v>255</v>
      </c>
      <c r="BM1689" s="139" t="s">
        <v>2057</v>
      </c>
    </row>
    <row r="1690" spans="2:65" s="12" customFormat="1">
      <c r="B1690" s="141"/>
      <c r="D1690" s="142" t="s">
        <v>167</v>
      </c>
      <c r="E1690" s="143" t="s">
        <v>1</v>
      </c>
      <c r="F1690" s="144" t="s">
        <v>2043</v>
      </c>
      <c r="H1690" s="143" t="s">
        <v>1</v>
      </c>
      <c r="L1690" s="141"/>
      <c r="M1690" s="145"/>
      <c r="T1690" s="146"/>
      <c r="AT1690" s="143" t="s">
        <v>167</v>
      </c>
      <c r="AU1690" s="143" t="s">
        <v>82</v>
      </c>
      <c r="AV1690" s="12" t="s">
        <v>80</v>
      </c>
      <c r="AW1690" s="12" t="s">
        <v>28</v>
      </c>
      <c r="AX1690" s="12" t="s">
        <v>72</v>
      </c>
      <c r="AY1690" s="143" t="s">
        <v>158</v>
      </c>
    </row>
    <row r="1691" spans="2:65" s="12" customFormat="1">
      <c r="B1691" s="141"/>
      <c r="D1691" s="142" t="s">
        <v>167</v>
      </c>
      <c r="E1691" s="143" t="s">
        <v>1</v>
      </c>
      <c r="F1691" s="144" t="s">
        <v>2044</v>
      </c>
      <c r="H1691" s="143" t="s">
        <v>1</v>
      </c>
      <c r="L1691" s="141"/>
      <c r="M1691" s="145"/>
      <c r="T1691" s="146"/>
      <c r="AT1691" s="143" t="s">
        <v>167</v>
      </c>
      <c r="AU1691" s="143" t="s">
        <v>82</v>
      </c>
      <c r="AV1691" s="12" t="s">
        <v>80</v>
      </c>
      <c r="AW1691" s="12" t="s">
        <v>28</v>
      </c>
      <c r="AX1691" s="12" t="s">
        <v>72</v>
      </c>
      <c r="AY1691" s="143" t="s">
        <v>158</v>
      </c>
    </row>
    <row r="1692" spans="2:65" s="13" customFormat="1">
      <c r="B1692" s="147"/>
      <c r="D1692" s="142" t="s">
        <v>167</v>
      </c>
      <c r="E1692" s="148" t="s">
        <v>1</v>
      </c>
      <c r="F1692" s="149" t="s">
        <v>2058</v>
      </c>
      <c r="H1692" s="150">
        <v>16.25</v>
      </c>
      <c r="L1692" s="147"/>
      <c r="M1692" s="151"/>
      <c r="T1692" s="152"/>
      <c r="AT1692" s="148" t="s">
        <v>167</v>
      </c>
      <c r="AU1692" s="148" t="s">
        <v>82</v>
      </c>
      <c r="AV1692" s="13" t="s">
        <v>82</v>
      </c>
      <c r="AW1692" s="13" t="s">
        <v>28</v>
      </c>
      <c r="AX1692" s="13" t="s">
        <v>80</v>
      </c>
      <c r="AY1692" s="148" t="s">
        <v>158</v>
      </c>
    </row>
    <row r="1693" spans="2:65" s="1" customFormat="1" ht="24.2" customHeight="1">
      <c r="B1693" s="128"/>
      <c r="C1693" s="129" t="s">
        <v>2059</v>
      </c>
      <c r="D1693" s="129" t="s">
        <v>160</v>
      </c>
      <c r="E1693" s="130" t="s">
        <v>2060</v>
      </c>
      <c r="F1693" s="131" t="s">
        <v>2061</v>
      </c>
      <c r="G1693" s="132" t="s">
        <v>237</v>
      </c>
      <c r="H1693" s="133">
        <v>11.4</v>
      </c>
      <c r="I1693" s="184"/>
      <c r="J1693" s="134">
        <f>ROUND(I1693*H1693,2)</f>
        <v>0</v>
      </c>
      <c r="K1693" s="131" t="s">
        <v>164</v>
      </c>
      <c r="L1693" s="29"/>
      <c r="M1693" s="135" t="s">
        <v>1</v>
      </c>
      <c r="N1693" s="136" t="s">
        <v>37</v>
      </c>
      <c r="O1693" s="137">
        <v>0.59799999999999998</v>
      </c>
      <c r="P1693" s="137">
        <f>O1693*H1693</f>
        <v>6.8171999999999997</v>
      </c>
      <c r="Q1693" s="137">
        <v>1.363E-2</v>
      </c>
      <c r="R1693" s="137">
        <f>Q1693*H1693</f>
        <v>0.15538199999999999</v>
      </c>
      <c r="S1693" s="137">
        <v>0</v>
      </c>
      <c r="T1693" s="138">
        <f>S1693*H1693</f>
        <v>0</v>
      </c>
      <c r="AR1693" s="139" t="s">
        <v>255</v>
      </c>
      <c r="AT1693" s="139" t="s">
        <v>160</v>
      </c>
      <c r="AU1693" s="139" t="s">
        <v>82</v>
      </c>
      <c r="AY1693" s="17" t="s">
        <v>158</v>
      </c>
      <c r="BE1693" s="140">
        <f>IF(N1693="základní",J1693,0)</f>
        <v>0</v>
      </c>
      <c r="BF1693" s="140">
        <f>IF(N1693="snížená",J1693,0)</f>
        <v>0</v>
      </c>
      <c r="BG1693" s="140">
        <f>IF(N1693="zákl. přenesená",J1693,0)</f>
        <v>0</v>
      </c>
      <c r="BH1693" s="140">
        <f>IF(N1693="sníž. přenesená",J1693,0)</f>
        <v>0</v>
      </c>
      <c r="BI1693" s="140">
        <f>IF(N1693="nulová",J1693,0)</f>
        <v>0</v>
      </c>
      <c r="BJ1693" s="17" t="s">
        <v>80</v>
      </c>
      <c r="BK1693" s="140">
        <f>ROUND(I1693*H1693,2)</f>
        <v>0</v>
      </c>
      <c r="BL1693" s="17" t="s">
        <v>255</v>
      </c>
      <c r="BM1693" s="139" t="s">
        <v>2062</v>
      </c>
    </row>
    <row r="1694" spans="2:65" s="12" customFormat="1" ht="22.5">
      <c r="B1694" s="141"/>
      <c r="D1694" s="142" t="s">
        <v>167</v>
      </c>
      <c r="E1694" s="143" t="s">
        <v>1</v>
      </c>
      <c r="F1694" s="144" t="s">
        <v>2046</v>
      </c>
      <c r="H1694" s="143" t="s">
        <v>1</v>
      </c>
      <c r="L1694" s="141"/>
      <c r="M1694" s="145"/>
      <c r="T1694" s="146"/>
      <c r="AT1694" s="143" t="s">
        <v>167</v>
      </c>
      <c r="AU1694" s="143" t="s">
        <v>82</v>
      </c>
      <c r="AV1694" s="12" t="s">
        <v>80</v>
      </c>
      <c r="AW1694" s="12" t="s">
        <v>28</v>
      </c>
      <c r="AX1694" s="12" t="s">
        <v>72</v>
      </c>
      <c r="AY1694" s="143" t="s">
        <v>158</v>
      </c>
    </row>
    <row r="1695" spans="2:65" s="13" customFormat="1">
      <c r="B1695" s="147"/>
      <c r="D1695" s="142" t="s">
        <v>167</v>
      </c>
      <c r="E1695" s="148" t="s">
        <v>1</v>
      </c>
      <c r="F1695" s="149" t="s">
        <v>2063</v>
      </c>
      <c r="H1695" s="150">
        <v>11.4</v>
      </c>
      <c r="L1695" s="147"/>
      <c r="M1695" s="151"/>
      <c r="T1695" s="152"/>
      <c r="AT1695" s="148" t="s">
        <v>167</v>
      </c>
      <c r="AU1695" s="148" t="s">
        <v>82</v>
      </c>
      <c r="AV1695" s="13" t="s">
        <v>82</v>
      </c>
      <c r="AW1695" s="13" t="s">
        <v>28</v>
      </c>
      <c r="AX1695" s="13" t="s">
        <v>80</v>
      </c>
      <c r="AY1695" s="148" t="s">
        <v>158</v>
      </c>
    </row>
    <row r="1696" spans="2:65" s="1" customFormat="1" ht="33" customHeight="1">
      <c r="B1696" s="128"/>
      <c r="C1696" s="129" t="s">
        <v>2064</v>
      </c>
      <c r="D1696" s="129" t="s">
        <v>160</v>
      </c>
      <c r="E1696" s="130" t="s">
        <v>2065</v>
      </c>
      <c r="F1696" s="131" t="s">
        <v>2066</v>
      </c>
      <c r="G1696" s="132" t="s">
        <v>212</v>
      </c>
      <c r="H1696" s="133">
        <v>32</v>
      </c>
      <c r="I1696" s="184"/>
      <c r="J1696" s="134">
        <f>ROUND(I1696*H1696,2)</f>
        <v>0</v>
      </c>
      <c r="K1696" s="131" t="s">
        <v>164</v>
      </c>
      <c r="L1696" s="29"/>
      <c r="M1696" s="135" t="s">
        <v>1</v>
      </c>
      <c r="N1696" s="136" t="s">
        <v>37</v>
      </c>
      <c r="O1696" s="137">
        <v>0.28999999999999998</v>
      </c>
      <c r="P1696" s="137">
        <f>O1696*H1696</f>
        <v>9.2799999999999994</v>
      </c>
      <c r="Q1696" s="137">
        <v>0</v>
      </c>
      <c r="R1696" s="137">
        <f>Q1696*H1696</f>
        <v>0</v>
      </c>
      <c r="S1696" s="137">
        <v>0</v>
      </c>
      <c r="T1696" s="138">
        <f>S1696*H1696</f>
        <v>0</v>
      </c>
      <c r="AR1696" s="139" t="s">
        <v>255</v>
      </c>
      <c r="AT1696" s="139" t="s">
        <v>160</v>
      </c>
      <c r="AU1696" s="139" t="s">
        <v>82</v>
      </c>
      <c r="AY1696" s="17" t="s">
        <v>158</v>
      </c>
      <c r="BE1696" s="140">
        <f>IF(N1696="základní",J1696,0)</f>
        <v>0</v>
      </c>
      <c r="BF1696" s="140">
        <f>IF(N1696="snížená",J1696,0)</f>
        <v>0</v>
      </c>
      <c r="BG1696" s="140">
        <f>IF(N1696="zákl. přenesená",J1696,0)</f>
        <v>0</v>
      </c>
      <c r="BH1696" s="140">
        <f>IF(N1696="sníž. přenesená",J1696,0)</f>
        <v>0</v>
      </c>
      <c r="BI1696" s="140">
        <f>IF(N1696="nulová",J1696,0)</f>
        <v>0</v>
      </c>
      <c r="BJ1696" s="17" t="s">
        <v>80</v>
      </c>
      <c r="BK1696" s="140">
        <f>ROUND(I1696*H1696,2)</f>
        <v>0</v>
      </c>
      <c r="BL1696" s="17" t="s">
        <v>255</v>
      </c>
      <c r="BM1696" s="139" t="s">
        <v>2067</v>
      </c>
    </row>
    <row r="1697" spans="2:65" s="12" customFormat="1">
      <c r="B1697" s="141"/>
      <c r="D1697" s="142" t="s">
        <v>167</v>
      </c>
      <c r="E1697" s="143" t="s">
        <v>1</v>
      </c>
      <c r="F1697" s="144" t="s">
        <v>1835</v>
      </c>
      <c r="H1697" s="143" t="s">
        <v>1</v>
      </c>
      <c r="L1697" s="141"/>
      <c r="M1697" s="145"/>
      <c r="T1697" s="146"/>
      <c r="AT1697" s="143" t="s">
        <v>167</v>
      </c>
      <c r="AU1697" s="143" t="s">
        <v>82</v>
      </c>
      <c r="AV1697" s="12" t="s">
        <v>80</v>
      </c>
      <c r="AW1697" s="12" t="s">
        <v>28</v>
      </c>
      <c r="AX1697" s="12" t="s">
        <v>72</v>
      </c>
      <c r="AY1697" s="143" t="s">
        <v>158</v>
      </c>
    </row>
    <row r="1698" spans="2:65" s="12" customFormat="1">
      <c r="B1698" s="141"/>
      <c r="D1698" s="142" t="s">
        <v>167</v>
      </c>
      <c r="E1698" s="143" t="s">
        <v>1</v>
      </c>
      <c r="F1698" s="144" t="s">
        <v>1836</v>
      </c>
      <c r="H1698" s="143" t="s">
        <v>1</v>
      </c>
      <c r="L1698" s="141"/>
      <c r="M1698" s="145"/>
      <c r="T1698" s="146"/>
      <c r="AT1698" s="143" t="s">
        <v>167</v>
      </c>
      <c r="AU1698" s="143" t="s">
        <v>82</v>
      </c>
      <c r="AV1698" s="12" t="s">
        <v>80</v>
      </c>
      <c r="AW1698" s="12" t="s">
        <v>28</v>
      </c>
      <c r="AX1698" s="12" t="s">
        <v>72</v>
      </c>
      <c r="AY1698" s="143" t="s">
        <v>158</v>
      </c>
    </row>
    <row r="1699" spans="2:65" s="13" customFormat="1">
      <c r="B1699" s="147"/>
      <c r="D1699" s="142" t="s">
        <v>167</v>
      </c>
      <c r="E1699" s="148" t="s">
        <v>1</v>
      </c>
      <c r="F1699" s="149" t="s">
        <v>1837</v>
      </c>
      <c r="H1699" s="150">
        <v>32</v>
      </c>
      <c r="L1699" s="147"/>
      <c r="M1699" s="151"/>
      <c r="T1699" s="152"/>
      <c r="AT1699" s="148" t="s">
        <v>167</v>
      </c>
      <c r="AU1699" s="148" t="s">
        <v>82</v>
      </c>
      <c r="AV1699" s="13" t="s">
        <v>82</v>
      </c>
      <c r="AW1699" s="13" t="s">
        <v>28</v>
      </c>
      <c r="AX1699" s="13" t="s">
        <v>80</v>
      </c>
      <c r="AY1699" s="148" t="s">
        <v>158</v>
      </c>
    </row>
    <row r="1700" spans="2:65" s="1" customFormat="1" ht="16.5" customHeight="1">
      <c r="B1700" s="128"/>
      <c r="C1700" s="159" t="s">
        <v>2068</v>
      </c>
      <c r="D1700" s="159" t="s">
        <v>242</v>
      </c>
      <c r="E1700" s="160" t="s">
        <v>2069</v>
      </c>
      <c r="F1700" s="161" t="s">
        <v>2070</v>
      </c>
      <c r="G1700" s="162" t="s">
        <v>163</v>
      </c>
      <c r="H1700" s="163">
        <v>0.91500000000000004</v>
      </c>
      <c r="I1700" s="188"/>
      <c r="J1700" s="164">
        <f>ROUND(I1700*H1700,2)</f>
        <v>0</v>
      </c>
      <c r="K1700" s="161" t="s">
        <v>164</v>
      </c>
      <c r="L1700" s="165"/>
      <c r="M1700" s="166" t="s">
        <v>1</v>
      </c>
      <c r="N1700" s="167" t="s">
        <v>37</v>
      </c>
      <c r="O1700" s="137">
        <v>0</v>
      </c>
      <c r="P1700" s="137">
        <f>O1700*H1700</f>
        <v>0</v>
      </c>
      <c r="Q1700" s="137">
        <v>0.55000000000000004</v>
      </c>
      <c r="R1700" s="137">
        <f>Q1700*H1700</f>
        <v>0.50325000000000009</v>
      </c>
      <c r="S1700" s="137">
        <v>0</v>
      </c>
      <c r="T1700" s="138">
        <f>S1700*H1700</f>
        <v>0</v>
      </c>
      <c r="AR1700" s="139" t="s">
        <v>357</v>
      </c>
      <c r="AT1700" s="139" t="s">
        <v>242</v>
      </c>
      <c r="AU1700" s="139" t="s">
        <v>82</v>
      </c>
      <c r="AY1700" s="17" t="s">
        <v>158</v>
      </c>
      <c r="BE1700" s="140">
        <f>IF(N1700="základní",J1700,0)</f>
        <v>0</v>
      </c>
      <c r="BF1700" s="140">
        <f>IF(N1700="snížená",J1700,0)</f>
        <v>0</v>
      </c>
      <c r="BG1700" s="140">
        <f>IF(N1700="zákl. přenesená",J1700,0)</f>
        <v>0</v>
      </c>
      <c r="BH1700" s="140">
        <f>IF(N1700="sníž. přenesená",J1700,0)</f>
        <v>0</v>
      </c>
      <c r="BI1700" s="140">
        <f>IF(N1700="nulová",J1700,0)</f>
        <v>0</v>
      </c>
      <c r="BJ1700" s="17" t="s">
        <v>80</v>
      </c>
      <c r="BK1700" s="140">
        <f>ROUND(I1700*H1700,2)</f>
        <v>0</v>
      </c>
      <c r="BL1700" s="17" t="s">
        <v>255</v>
      </c>
      <c r="BM1700" s="139" t="s">
        <v>2071</v>
      </c>
    </row>
    <row r="1701" spans="2:65" s="12" customFormat="1">
      <c r="B1701" s="141"/>
      <c r="D1701" s="142" t="s">
        <v>167</v>
      </c>
      <c r="E1701" s="143" t="s">
        <v>1</v>
      </c>
      <c r="F1701" s="144" t="s">
        <v>1835</v>
      </c>
      <c r="H1701" s="143" t="s">
        <v>1</v>
      </c>
      <c r="L1701" s="141"/>
      <c r="M1701" s="145"/>
      <c r="T1701" s="146"/>
      <c r="AT1701" s="143" t="s">
        <v>167</v>
      </c>
      <c r="AU1701" s="143" t="s">
        <v>82</v>
      </c>
      <c r="AV1701" s="12" t="s">
        <v>80</v>
      </c>
      <c r="AW1701" s="12" t="s">
        <v>28</v>
      </c>
      <c r="AX1701" s="12" t="s">
        <v>72</v>
      </c>
      <c r="AY1701" s="143" t="s">
        <v>158</v>
      </c>
    </row>
    <row r="1702" spans="2:65" s="12" customFormat="1">
      <c r="B1702" s="141"/>
      <c r="D1702" s="142" t="s">
        <v>167</v>
      </c>
      <c r="E1702" s="143" t="s">
        <v>1</v>
      </c>
      <c r="F1702" s="144" t="s">
        <v>1836</v>
      </c>
      <c r="H1702" s="143" t="s">
        <v>1</v>
      </c>
      <c r="L1702" s="141"/>
      <c r="M1702" s="145"/>
      <c r="T1702" s="146"/>
      <c r="AT1702" s="143" t="s">
        <v>167</v>
      </c>
      <c r="AU1702" s="143" t="s">
        <v>82</v>
      </c>
      <c r="AV1702" s="12" t="s">
        <v>80</v>
      </c>
      <c r="AW1702" s="12" t="s">
        <v>28</v>
      </c>
      <c r="AX1702" s="12" t="s">
        <v>72</v>
      </c>
      <c r="AY1702" s="143" t="s">
        <v>158</v>
      </c>
    </row>
    <row r="1703" spans="2:65" s="13" customFormat="1">
      <c r="B1703" s="147"/>
      <c r="D1703" s="142" t="s">
        <v>167</v>
      </c>
      <c r="E1703" s="148" t="s">
        <v>1</v>
      </c>
      <c r="F1703" s="149" t="s">
        <v>2053</v>
      </c>
      <c r="H1703" s="150">
        <v>0.91500000000000004</v>
      </c>
      <c r="L1703" s="147"/>
      <c r="M1703" s="151"/>
      <c r="T1703" s="152"/>
      <c r="AT1703" s="148" t="s">
        <v>167</v>
      </c>
      <c r="AU1703" s="148" t="s">
        <v>82</v>
      </c>
      <c r="AV1703" s="13" t="s">
        <v>82</v>
      </c>
      <c r="AW1703" s="13" t="s">
        <v>28</v>
      </c>
      <c r="AX1703" s="13" t="s">
        <v>80</v>
      </c>
      <c r="AY1703" s="148" t="s">
        <v>158</v>
      </c>
    </row>
    <row r="1704" spans="2:65" s="1" customFormat="1" ht="24.2" customHeight="1">
      <c r="B1704" s="128"/>
      <c r="C1704" s="129" t="s">
        <v>2072</v>
      </c>
      <c r="D1704" s="129" t="s">
        <v>160</v>
      </c>
      <c r="E1704" s="130" t="s">
        <v>2073</v>
      </c>
      <c r="F1704" s="131" t="s">
        <v>2074</v>
      </c>
      <c r="G1704" s="132" t="s">
        <v>212</v>
      </c>
      <c r="H1704" s="133">
        <v>8</v>
      </c>
      <c r="I1704" s="184"/>
      <c r="J1704" s="134">
        <f>ROUND(I1704*H1704,2)</f>
        <v>0</v>
      </c>
      <c r="K1704" s="131" t="s">
        <v>164</v>
      </c>
      <c r="L1704" s="29"/>
      <c r="M1704" s="135" t="s">
        <v>1</v>
      </c>
      <c r="N1704" s="136" t="s">
        <v>37</v>
      </c>
      <c r="O1704" s="137">
        <v>0.39600000000000002</v>
      </c>
      <c r="P1704" s="137">
        <f>O1704*H1704</f>
        <v>3.1680000000000001</v>
      </c>
      <c r="Q1704" s="137">
        <v>1.9460000000000002E-2</v>
      </c>
      <c r="R1704" s="137">
        <f>Q1704*H1704</f>
        <v>0.15568000000000001</v>
      </c>
      <c r="S1704" s="137">
        <v>0</v>
      </c>
      <c r="T1704" s="138">
        <f>S1704*H1704</f>
        <v>0</v>
      </c>
      <c r="AR1704" s="139" t="s">
        <v>255</v>
      </c>
      <c r="AT1704" s="139" t="s">
        <v>160</v>
      </c>
      <c r="AU1704" s="139" t="s">
        <v>82</v>
      </c>
      <c r="AY1704" s="17" t="s">
        <v>158</v>
      </c>
      <c r="BE1704" s="140">
        <f>IF(N1704="základní",J1704,0)</f>
        <v>0</v>
      </c>
      <c r="BF1704" s="140">
        <f>IF(N1704="snížená",J1704,0)</f>
        <v>0</v>
      </c>
      <c r="BG1704" s="140">
        <f>IF(N1704="zákl. přenesená",J1704,0)</f>
        <v>0</v>
      </c>
      <c r="BH1704" s="140">
        <f>IF(N1704="sníž. přenesená",J1704,0)</f>
        <v>0</v>
      </c>
      <c r="BI1704" s="140">
        <f>IF(N1704="nulová",J1704,0)</f>
        <v>0</v>
      </c>
      <c r="BJ1704" s="17" t="s">
        <v>80</v>
      </c>
      <c r="BK1704" s="140">
        <f>ROUND(I1704*H1704,2)</f>
        <v>0</v>
      </c>
      <c r="BL1704" s="17" t="s">
        <v>255</v>
      </c>
      <c r="BM1704" s="139" t="s">
        <v>2075</v>
      </c>
    </row>
    <row r="1705" spans="2:65" s="12" customFormat="1">
      <c r="B1705" s="141"/>
      <c r="D1705" s="142" t="s">
        <v>167</v>
      </c>
      <c r="E1705" s="143" t="s">
        <v>1</v>
      </c>
      <c r="F1705" s="144" t="s">
        <v>2076</v>
      </c>
      <c r="H1705" s="143" t="s">
        <v>1</v>
      </c>
      <c r="L1705" s="141"/>
      <c r="M1705" s="145"/>
      <c r="T1705" s="146"/>
      <c r="AT1705" s="143" t="s">
        <v>167</v>
      </c>
      <c r="AU1705" s="143" t="s">
        <v>82</v>
      </c>
      <c r="AV1705" s="12" t="s">
        <v>80</v>
      </c>
      <c r="AW1705" s="12" t="s">
        <v>28</v>
      </c>
      <c r="AX1705" s="12" t="s">
        <v>72</v>
      </c>
      <c r="AY1705" s="143" t="s">
        <v>158</v>
      </c>
    </row>
    <row r="1706" spans="2:65" s="13" customFormat="1">
      <c r="B1706" s="147"/>
      <c r="D1706" s="142" t="s">
        <v>167</v>
      </c>
      <c r="E1706" s="148" t="s">
        <v>1</v>
      </c>
      <c r="F1706" s="149" t="s">
        <v>2077</v>
      </c>
      <c r="H1706" s="150">
        <v>8</v>
      </c>
      <c r="L1706" s="147"/>
      <c r="M1706" s="151"/>
      <c r="T1706" s="152"/>
      <c r="AT1706" s="148" t="s">
        <v>167</v>
      </c>
      <c r="AU1706" s="148" t="s">
        <v>82</v>
      </c>
      <c r="AV1706" s="13" t="s">
        <v>82</v>
      </c>
      <c r="AW1706" s="13" t="s">
        <v>28</v>
      </c>
      <c r="AX1706" s="13" t="s">
        <v>80</v>
      </c>
      <c r="AY1706" s="148" t="s">
        <v>158</v>
      </c>
    </row>
    <row r="1707" spans="2:65" s="1" customFormat="1" ht="24.2" customHeight="1">
      <c r="B1707" s="128"/>
      <c r="C1707" s="129" t="s">
        <v>2078</v>
      </c>
      <c r="D1707" s="129" t="s">
        <v>160</v>
      </c>
      <c r="E1707" s="130" t="s">
        <v>2079</v>
      </c>
      <c r="F1707" s="131" t="s">
        <v>2080</v>
      </c>
      <c r="G1707" s="132" t="s">
        <v>163</v>
      </c>
      <c r="H1707" s="133">
        <v>0.879</v>
      </c>
      <c r="I1707" s="184"/>
      <c r="J1707" s="134">
        <f>ROUND(I1707*H1707,2)</f>
        <v>0</v>
      </c>
      <c r="K1707" s="131" t="s">
        <v>164</v>
      </c>
      <c r="L1707" s="29"/>
      <c r="M1707" s="135" t="s">
        <v>1</v>
      </c>
      <c r="N1707" s="136" t="s">
        <v>37</v>
      </c>
      <c r="O1707" s="137">
        <v>0</v>
      </c>
      <c r="P1707" s="137">
        <f>O1707*H1707</f>
        <v>0</v>
      </c>
      <c r="Q1707" s="137">
        <v>2.3369999999999998E-2</v>
      </c>
      <c r="R1707" s="137">
        <f>Q1707*H1707</f>
        <v>2.0542229999999998E-2</v>
      </c>
      <c r="S1707" s="137">
        <v>0</v>
      </c>
      <c r="T1707" s="138">
        <f>S1707*H1707</f>
        <v>0</v>
      </c>
      <c r="AR1707" s="139" t="s">
        <v>255</v>
      </c>
      <c r="AT1707" s="139" t="s">
        <v>160</v>
      </c>
      <c r="AU1707" s="139" t="s">
        <v>82</v>
      </c>
      <c r="AY1707" s="17" t="s">
        <v>158</v>
      </c>
      <c r="BE1707" s="140">
        <f>IF(N1707="základní",J1707,0)</f>
        <v>0</v>
      </c>
      <c r="BF1707" s="140">
        <f>IF(N1707="snížená",J1707,0)</f>
        <v>0</v>
      </c>
      <c r="BG1707" s="140">
        <f>IF(N1707="zákl. přenesená",J1707,0)</f>
        <v>0</v>
      </c>
      <c r="BH1707" s="140">
        <f>IF(N1707="sníž. přenesená",J1707,0)</f>
        <v>0</v>
      </c>
      <c r="BI1707" s="140">
        <f>IF(N1707="nulová",J1707,0)</f>
        <v>0</v>
      </c>
      <c r="BJ1707" s="17" t="s">
        <v>80</v>
      </c>
      <c r="BK1707" s="140">
        <f>ROUND(I1707*H1707,2)</f>
        <v>0</v>
      </c>
      <c r="BL1707" s="17" t="s">
        <v>255</v>
      </c>
      <c r="BM1707" s="139" t="s">
        <v>2081</v>
      </c>
    </row>
    <row r="1708" spans="2:65" s="12" customFormat="1">
      <c r="B1708" s="141"/>
      <c r="D1708" s="142" t="s">
        <v>167</v>
      </c>
      <c r="E1708" s="143" t="s">
        <v>1</v>
      </c>
      <c r="F1708" s="144" t="s">
        <v>2043</v>
      </c>
      <c r="H1708" s="143" t="s">
        <v>1</v>
      </c>
      <c r="L1708" s="141"/>
      <c r="M1708" s="145"/>
      <c r="T1708" s="146"/>
      <c r="AT1708" s="143" t="s">
        <v>167</v>
      </c>
      <c r="AU1708" s="143" t="s">
        <v>82</v>
      </c>
      <c r="AV1708" s="12" t="s">
        <v>80</v>
      </c>
      <c r="AW1708" s="12" t="s">
        <v>28</v>
      </c>
      <c r="AX1708" s="12" t="s">
        <v>72</v>
      </c>
      <c r="AY1708" s="143" t="s">
        <v>158</v>
      </c>
    </row>
    <row r="1709" spans="2:65" s="12" customFormat="1">
      <c r="B1709" s="141"/>
      <c r="D1709" s="142" t="s">
        <v>167</v>
      </c>
      <c r="E1709" s="143" t="s">
        <v>1</v>
      </c>
      <c r="F1709" s="144" t="s">
        <v>2044</v>
      </c>
      <c r="H1709" s="143" t="s">
        <v>1</v>
      </c>
      <c r="L1709" s="141"/>
      <c r="M1709" s="145"/>
      <c r="T1709" s="146"/>
      <c r="AT1709" s="143" t="s">
        <v>167</v>
      </c>
      <c r="AU1709" s="143" t="s">
        <v>82</v>
      </c>
      <c r="AV1709" s="12" t="s">
        <v>80</v>
      </c>
      <c r="AW1709" s="12" t="s">
        <v>28</v>
      </c>
      <c r="AX1709" s="12" t="s">
        <v>72</v>
      </c>
      <c r="AY1709" s="143" t="s">
        <v>158</v>
      </c>
    </row>
    <row r="1710" spans="2:65" s="13" customFormat="1">
      <c r="B1710" s="147"/>
      <c r="D1710" s="142" t="s">
        <v>167</v>
      </c>
      <c r="E1710" s="148" t="s">
        <v>1</v>
      </c>
      <c r="F1710" s="149" t="s">
        <v>2082</v>
      </c>
      <c r="H1710" s="150">
        <v>4.7E-2</v>
      </c>
      <c r="L1710" s="147"/>
      <c r="M1710" s="151"/>
      <c r="T1710" s="152"/>
      <c r="AT1710" s="148" t="s">
        <v>167</v>
      </c>
      <c r="AU1710" s="148" t="s">
        <v>82</v>
      </c>
      <c r="AV1710" s="13" t="s">
        <v>82</v>
      </c>
      <c r="AW1710" s="13" t="s">
        <v>28</v>
      </c>
      <c r="AX1710" s="13" t="s">
        <v>72</v>
      </c>
      <c r="AY1710" s="148" t="s">
        <v>158</v>
      </c>
    </row>
    <row r="1711" spans="2:65" s="12" customFormat="1">
      <c r="B1711" s="141"/>
      <c r="D1711" s="142" t="s">
        <v>167</v>
      </c>
      <c r="E1711" s="143" t="s">
        <v>1</v>
      </c>
      <c r="F1711" s="144" t="s">
        <v>1835</v>
      </c>
      <c r="H1711" s="143" t="s">
        <v>1</v>
      </c>
      <c r="L1711" s="141"/>
      <c r="M1711" s="145"/>
      <c r="T1711" s="146"/>
      <c r="AT1711" s="143" t="s">
        <v>167</v>
      </c>
      <c r="AU1711" s="143" t="s">
        <v>82</v>
      </c>
      <c r="AV1711" s="12" t="s">
        <v>80</v>
      </c>
      <c r="AW1711" s="12" t="s">
        <v>28</v>
      </c>
      <c r="AX1711" s="12" t="s">
        <v>72</v>
      </c>
      <c r="AY1711" s="143" t="s">
        <v>158</v>
      </c>
    </row>
    <row r="1712" spans="2:65" s="12" customFormat="1">
      <c r="B1712" s="141"/>
      <c r="D1712" s="142" t="s">
        <v>167</v>
      </c>
      <c r="E1712" s="143" t="s">
        <v>1</v>
      </c>
      <c r="F1712" s="144" t="s">
        <v>1836</v>
      </c>
      <c r="H1712" s="143" t="s">
        <v>1</v>
      </c>
      <c r="L1712" s="141"/>
      <c r="M1712" s="145"/>
      <c r="T1712" s="146"/>
      <c r="AT1712" s="143" t="s">
        <v>167</v>
      </c>
      <c r="AU1712" s="143" t="s">
        <v>82</v>
      </c>
      <c r="AV1712" s="12" t="s">
        <v>80</v>
      </c>
      <c r="AW1712" s="12" t="s">
        <v>28</v>
      </c>
      <c r="AX1712" s="12" t="s">
        <v>72</v>
      </c>
      <c r="AY1712" s="143" t="s">
        <v>158</v>
      </c>
    </row>
    <row r="1713" spans="2:65" s="13" customFormat="1">
      <c r="B1713" s="147"/>
      <c r="D1713" s="142" t="s">
        <v>167</v>
      </c>
      <c r="E1713" s="148" t="s">
        <v>1</v>
      </c>
      <c r="F1713" s="149" t="s">
        <v>2083</v>
      </c>
      <c r="H1713" s="150">
        <v>0.83199999999999996</v>
      </c>
      <c r="L1713" s="147"/>
      <c r="M1713" s="151"/>
      <c r="T1713" s="152"/>
      <c r="AT1713" s="148" t="s">
        <v>167</v>
      </c>
      <c r="AU1713" s="148" t="s">
        <v>82</v>
      </c>
      <c r="AV1713" s="13" t="s">
        <v>82</v>
      </c>
      <c r="AW1713" s="13" t="s">
        <v>28</v>
      </c>
      <c r="AX1713" s="13" t="s">
        <v>72</v>
      </c>
      <c r="AY1713" s="148" t="s">
        <v>158</v>
      </c>
    </row>
    <row r="1714" spans="2:65" s="14" customFormat="1">
      <c r="B1714" s="153"/>
      <c r="D1714" s="142" t="s">
        <v>167</v>
      </c>
      <c r="E1714" s="154" t="s">
        <v>1</v>
      </c>
      <c r="F1714" s="155" t="s">
        <v>200</v>
      </c>
      <c r="H1714" s="156">
        <v>0.879</v>
      </c>
      <c r="L1714" s="153"/>
      <c r="M1714" s="157"/>
      <c r="T1714" s="158"/>
      <c r="AT1714" s="154" t="s">
        <v>167</v>
      </c>
      <c r="AU1714" s="154" t="s">
        <v>82</v>
      </c>
      <c r="AV1714" s="14" t="s">
        <v>165</v>
      </c>
      <c r="AW1714" s="14" t="s">
        <v>28</v>
      </c>
      <c r="AX1714" s="14" t="s">
        <v>80</v>
      </c>
      <c r="AY1714" s="154" t="s">
        <v>158</v>
      </c>
    </row>
    <row r="1715" spans="2:65" s="1" customFormat="1" ht="24.2" customHeight="1">
      <c r="B1715" s="128"/>
      <c r="C1715" s="129" t="s">
        <v>2084</v>
      </c>
      <c r="D1715" s="129" t="s">
        <v>160</v>
      </c>
      <c r="E1715" s="130" t="s">
        <v>2085</v>
      </c>
      <c r="F1715" s="131" t="s">
        <v>2086</v>
      </c>
      <c r="G1715" s="132" t="s">
        <v>212</v>
      </c>
      <c r="H1715" s="133">
        <v>1.0629999999999999</v>
      </c>
      <c r="I1715" s="184"/>
      <c r="J1715" s="134">
        <f>ROUND(I1715*H1715,2)</f>
        <v>0</v>
      </c>
      <c r="K1715" s="131" t="s">
        <v>164</v>
      </c>
      <c r="L1715" s="29"/>
      <c r="M1715" s="135" t="s">
        <v>1</v>
      </c>
      <c r="N1715" s="136" t="s">
        <v>37</v>
      </c>
      <c r="O1715" s="137">
        <v>0.57799999999999996</v>
      </c>
      <c r="P1715" s="137">
        <f>O1715*H1715</f>
        <v>0.6144139999999999</v>
      </c>
      <c r="Q1715" s="137">
        <v>1.9130000000000001E-2</v>
      </c>
      <c r="R1715" s="137">
        <f>Q1715*H1715</f>
        <v>2.033519E-2</v>
      </c>
      <c r="S1715" s="137">
        <v>0</v>
      </c>
      <c r="T1715" s="138">
        <f>S1715*H1715</f>
        <v>0</v>
      </c>
      <c r="AR1715" s="139" t="s">
        <v>255</v>
      </c>
      <c r="AT1715" s="139" t="s">
        <v>160</v>
      </c>
      <c r="AU1715" s="139" t="s">
        <v>82</v>
      </c>
      <c r="AY1715" s="17" t="s">
        <v>158</v>
      </c>
      <c r="BE1715" s="140">
        <f>IF(N1715="základní",J1715,0)</f>
        <v>0</v>
      </c>
      <c r="BF1715" s="140">
        <f>IF(N1715="snížená",J1715,0)</f>
        <v>0</v>
      </c>
      <c r="BG1715" s="140">
        <f>IF(N1715="zákl. přenesená",J1715,0)</f>
        <v>0</v>
      </c>
      <c r="BH1715" s="140">
        <f>IF(N1715="sníž. přenesená",J1715,0)</f>
        <v>0</v>
      </c>
      <c r="BI1715" s="140">
        <f>IF(N1715="nulová",J1715,0)</f>
        <v>0</v>
      </c>
      <c r="BJ1715" s="17" t="s">
        <v>80</v>
      </c>
      <c r="BK1715" s="140">
        <f>ROUND(I1715*H1715,2)</f>
        <v>0</v>
      </c>
      <c r="BL1715" s="17" t="s">
        <v>255</v>
      </c>
      <c r="BM1715" s="139" t="s">
        <v>2087</v>
      </c>
    </row>
    <row r="1716" spans="2:65" s="12" customFormat="1">
      <c r="B1716" s="141"/>
      <c r="D1716" s="142" t="s">
        <v>167</v>
      </c>
      <c r="E1716" s="143" t="s">
        <v>1</v>
      </c>
      <c r="F1716" s="144" t="s">
        <v>474</v>
      </c>
      <c r="H1716" s="143" t="s">
        <v>1</v>
      </c>
      <c r="L1716" s="141"/>
      <c r="M1716" s="145"/>
      <c r="T1716" s="146"/>
      <c r="AT1716" s="143" t="s">
        <v>167</v>
      </c>
      <c r="AU1716" s="143" t="s">
        <v>82</v>
      </c>
      <c r="AV1716" s="12" t="s">
        <v>80</v>
      </c>
      <c r="AW1716" s="12" t="s">
        <v>28</v>
      </c>
      <c r="AX1716" s="12" t="s">
        <v>72</v>
      </c>
      <c r="AY1716" s="143" t="s">
        <v>158</v>
      </c>
    </row>
    <row r="1717" spans="2:65" s="13" customFormat="1">
      <c r="B1717" s="147"/>
      <c r="D1717" s="142" t="s">
        <v>167</v>
      </c>
      <c r="E1717" s="148" t="s">
        <v>1</v>
      </c>
      <c r="F1717" s="149" t="s">
        <v>1923</v>
      </c>
      <c r="H1717" s="150">
        <v>1.0629999999999999</v>
      </c>
      <c r="L1717" s="147"/>
      <c r="M1717" s="151"/>
      <c r="T1717" s="152"/>
      <c r="AT1717" s="148" t="s">
        <v>167</v>
      </c>
      <c r="AU1717" s="148" t="s">
        <v>82</v>
      </c>
      <c r="AV1717" s="13" t="s">
        <v>82</v>
      </c>
      <c r="AW1717" s="13" t="s">
        <v>28</v>
      </c>
      <c r="AX1717" s="13" t="s">
        <v>80</v>
      </c>
      <c r="AY1717" s="148" t="s">
        <v>158</v>
      </c>
    </row>
    <row r="1718" spans="2:65" s="1" customFormat="1" ht="24.2" customHeight="1">
      <c r="B1718" s="128"/>
      <c r="C1718" s="129" t="s">
        <v>2088</v>
      </c>
      <c r="D1718" s="129" t="s">
        <v>160</v>
      </c>
      <c r="E1718" s="130" t="s">
        <v>2089</v>
      </c>
      <c r="F1718" s="131" t="s">
        <v>2090</v>
      </c>
      <c r="G1718" s="132" t="s">
        <v>188</v>
      </c>
      <c r="H1718" s="133">
        <v>0.93600000000000005</v>
      </c>
      <c r="I1718" s="184"/>
      <c r="J1718" s="134">
        <f>ROUND(I1718*H1718,2)</f>
        <v>0</v>
      </c>
      <c r="K1718" s="131" t="s">
        <v>164</v>
      </c>
      <c r="L1718" s="29"/>
      <c r="M1718" s="135" t="s">
        <v>1</v>
      </c>
      <c r="N1718" s="136" t="s">
        <v>37</v>
      </c>
      <c r="O1718" s="137">
        <v>2.052</v>
      </c>
      <c r="P1718" s="137">
        <f>O1718*H1718</f>
        <v>1.9206720000000002</v>
      </c>
      <c r="Q1718" s="137">
        <v>0</v>
      </c>
      <c r="R1718" s="137">
        <f>Q1718*H1718</f>
        <v>0</v>
      </c>
      <c r="S1718" s="137">
        <v>0</v>
      </c>
      <c r="T1718" s="138">
        <f>S1718*H1718</f>
        <v>0</v>
      </c>
      <c r="AR1718" s="139" t="s">
        <v>255</v>
      </c>
      <c r="AT1718" s="139" t="s">
        <v>160</v>
      </c>
      <c r="AU1718" s="139" t="s">
        <v>82</v>
      </c>
      <c r="AY1718" s="17" t="s">
        <v>158</v>
      </c>
      <c r="BE1718" s="140">
        <f>IF(N1718="základní",J1718,0)</f>
        <v>0</v>
      </c>
      <c r="BF1718" s="140">
        <f>IF(N1718="snížená",J1718,0)</f>
        <v>0</v>
      </c>
      <c r="BG1718" s="140">
        <f>IF(N1718="zákl. přenesená",J1718,0)</f>
        <v>0</v>
      </c>
      <c r="BH1718" s="140">
        <f>IF(N1718="sníž. přenesená",J1718,0)</f>
        <v>0</v>
      </c>
      <c r="BI1718" s="140">
        <f>IF(N1718="nulová",J1718,0)</f>
        <v>0</v>
      </c>
      <c r="BJ1718" s="17" t="s">
        <v>80</v>
      </c>
      <c r="BK1718" s="140">
        <f>ROUND(I1718*H1718,2)</f>
        <v>0</v>
      </c>
      <c r="BL1718" s="17" t="s">
        <v>255</v>
      </c>
      <c r="BM1718" s="139" t="s">
        <v>2091</v>
      </c>
    </row>
    <row r="1719" spans="2:65" s="11" customFormat="1" ht="22.9" customHeight="1">
      <c r="B1719" s="117"/>
      <c r="D1719" s="118" t="s">
        <v>71</v>
      </c>
      <c r="E1719" s="126" t="s">
        <v>2092</v>
      </c>
      <c r="F1719" s="126" t="s">
        <v>2093</v>
      </c>
      <c r="J1719" s="127">
        <f>BK1719</f>
        <v>0</v>
      </c>
      <c r="L1719" s="117"/>
      <c r="M1719" s="121"/>
      <c r="P1719" s="122">
        <f>SUM(P1720:P1784)</f>
        <v>246.26819499999999</v>
      </c>
      <c r="R1719" s="122">
        <f>SUM(R1720:R1784)</f>
        <v>3.1914660100000001</v>
      </c>
      <c r="T1719" s="123">
        <f>SUM(T1720:T1784)</f>
        <v>1.1065827500000001</v>
      </c>
      <c r="AR1719" s="118" t="s">
        <v>82</v>
      </c>
      <c r="AT1719" s="124" t="s">
        <v>71</v>
      </c>
      <c r="AU1719" s="124" t="s">
        <v>80</v>
      </c>
      <c r="AY1719" s="118" t="s">
        <v>158</v>
      </c>
      <c r="BK1719" s="125">
        <f>SUM(BK1720:BK1784)</f>
        <v>0</v>
      </c>
    </row>
    <row r="1720" spans="2:65" s="1" customFormat="1" ht="24.2" customHeight="1">
      <c r="B1720" s="128"/>
      <c r="C1720" s="129" t="s">
        <v>2094</v>
      </c>
      <c r="D1720" s="129" t="s">
        <v>160</v>
      </c>
      <c r="E1720" s="130" t="s">
        <v>2095</v>
      </c>
      <c r="F1720" s="131" t="s">
        <v>2096</v>
      </c>
      <c r="G1720" s="132" t="s">
        <v>212</v>
      </c>
      <c r="H1720" s="133">
        <v>34.853000000000002</v>
      </c>
      <c r="I1720" s="184"/>
      <c r="J1720" s="134">
        <f>ROUND(I1720*H1720,2)</f>
        <v>0</v>
      </c>
      <c r="K1720" s="131" t="s">
        <v>164</v>
      </c>
      <c r="L1720" s="29"/>
      <c r="M1720" s="135" t="s">
        <v>1</v>
      </c>
      <c r="N1720" s="136" t="s">
        <v>37</v>
      </c>
      <c r="O1720" s="137">
        <v>0.19800000000000001</v>
      </c>
      <c r="P1720" s="137">
        <f>O1720*H1720</f>
        <v>6.900894000000001</v>
      </c>
      <c r="Q1720" s="137">
        <v>0</v>
      </c>
      <c r="R1720" s="137">
        <f>Q1720*H1720</f>
        <v>0</v>
      </c>
      <c r="S1720" s="137">
        <v>3.175E-2</v>
      </c>
      <c r="T1720" s="138">
        <f>S1720*H1720</f>
        <v>1.1065827500000001</v>
      </c>
      <c r="AR1720" s="139" t="s">
        <v>255</v>
      </c>
      <c r="AT1720" s="139" t="s">
        <v>160</v>
      </c>
      <c r="AU1720" s="139" t="s">
        <v>82</v>
      </c>
      <c r="AY1720" s="17" t="s">
        <v>158</v>
      </c>
      <c r="BE1720" s="140">
        <f>IF(N1720="základní",J1720,0)</f>
        <v>0</v>
      </c>
      <c r="BF1720" s="140">
        <f>IF(N1720="snížená",J1720,0)</f>
        <v>0</v>
      </c>
      <c r="BG1720" s="140">
        <f>IF(N1720="zákl. přenesená",J1720,0)</f>
        <v>0</v>
      </c>
      <c r="BH1720" s="140">
        <f>IF(N1720="sníž. přenesená",J1720,0)</f>
        <v>0</v>
      </c>
      <c r="BI1720" s="140">
        <f>IF(N1720="nulová",J1720,0)</f>
        <v>0</v>
      </c>
      <c r="BJ1720" s="17" t="s">
        <v>80</v>
      </c>
      <c r="BK1720" s="140">
        <f>ROUND(I1720*H1720,2)</f>
        <v>0</v>
      </c>
      <c r="BL1720" s="17" t="s">
        <v>255</v>
      </c>
      <c r="BM1720" s="139" t="s">
        <v>2097</v>
      </c>
    </row>
    <row r="1721" spans="2:65" s="12" customFormat="1">
      <c r="B1721" s="141"/>
      <c r="D1721" s="142" t="s">
        <v>167</v>
      </c>
      <c r="E1721" s="143" t="s">
        <v>1</v>
      </c>
      <c r="F1721" s="144" t="s">
        <v>289</v>
      </c>
      <c r="H1721" s="143" t="s">
        <v>1</v>
      </c>
      <c r="L1721" s="141"/>
      <c r="M1721" s="145"/>
      <c r="T1721" s="146"/>
      <c r="AT1721" s="143" t="s">
        <v>167</v>
      </c>
      <c r="AU1721" s="143" t="s">
        <v>82</v>
      </c>
      <c r="AV1721" s="12" t="s">
        <v>80</v>
      </c>
      <c r="AW1721" s="12" t="s">
        <v>28</v>
      </c>
      <c r="AX1721" s="12" t="s">
        <v>72</v>
      </c>
      <c r="AY1721" s="143" t="s">
        <v>158</v>
      </c>
    </row>
    <row r="1722" spans="2:65" s="13" customFormat="1">
      <c r="B1722" s="147"/>
      <c r="D1722" s="142" t="s">
        <v>167</v>
      </c>
      <c r="E1722" s="148" t="s">
        <v>1</v>
      </c>
      <c r="F1722" s="149" t="s">
        <v>2098</v>
      </c>
      <c r="H1722" s="150">
        <v>34.853000000000002</v>
      </c>
      <c r="L1722" s="147"/>
      <c r="M1722" s="151"/>
      <c r="T1722" s="152"/>
      <c r="AT1722" s="148" t="s">
        <v>167</v>
      </c>
      <c r="AU1722" s="148" t="s">
        <v>82</v>
      </c>
      <c r="AV1722" s="13" t="s">
        <v>82</v>
      </c>
      <c r="AW1722" s="13" t="s">
        <v>28</v>
      </c>
      <c r="AX1722" s="13" t="s">
        <v>80</v>
      </c>
      <c r="AY1722" s="148" t="s">
        <v>158</v>
      </c>
    </row>
    <row r="1723" spans="2:65" s="1" customFormat="1" ht="44.25" customHeight="1">
      <c r="B1723" s="128"/>
      <c r="C1723" s="129" t="s">
        <v>2099</v>
      </c>
      <c r="D1723" s="129" t="s">
        <v>160</v>
      </c>
      <c r="E1723" s="130" t="s">
        <v>2100</v>
      </c>
      <c r="F1723" s="131" t="s">
        <v>2101</v>
      </c>
      <c r="G1723" s="132" t="s">
        <v>212</v>
      </c>
      <c r="H1723" s="133">
        <v>2.6</v>
      </c>
      <c r="I1723" s="184"/>
      <c r="J1723" s="134">
        <f>ROUND(I1723*H1723,2)</f>
        <v>0</v>
      </c>
      <c r="K1723" s="131" t="s">
        <v>1</v>
      </c>
      <c r="L1723" s="29"/>
      <c r="M1723" s="135" t="s">
        <v>1</v>
      </c>
      <c r="N1723" s="136" t="s">
        <v>37</v>
      </c>
      <c r="O1723" s="137">
        <v>2.1840000000000002</v>
      </c>
      <c r="P1723" s="137">
        <f>O1723*H1723</f>
        <v>5.6784000000000008</v>
      </c>
      <c r="Q1723" s="137">
        <v>6.1929999999999999E-2</v>
      </c>
      <c r="R1723" s="137">
        <f>Q1723*H1723</f>
        <v>0.16101799999999999</v>
      </c>
      <c r="S1723" s="137">
        <v>0</v>
      </c>
      <c r="T1723" s="138">
        <f>S1723*H1723</f>
        <v>0</v>
      </c>
      <c r="AR1723" s="139" t="s">
        <v>255</v>
      </c>
      <c r="AT1723" s="139" t="s">
        <v>160</v>
      </c>
      <c r="AU1723" s="139" t="s">
        <v>82</v>
      </c>
      <c r="AY1723" s="17" t="s">
        <v>158</v>
      </c>
      <c r="BE1723" s="140">
        <f>IF(N1723="základní",J1723,0)</f>
        <v>0</v>
      </c>
      <c r="BF1723" s="140">
        <f>IF(N1723="snížená",J1723,0)</f>
        <v>0</v>
      </c>
      <c r="BG1723" s="140">
        <f>IF(N1723="zákl. přenesená",J1723,0)</f>
        <v>0</v>
      </c>
      <c r="BH1723" s="140">
        <f>IF(N1723="sníž. přenesená",J1723,0)</f>
        <v>0</v>
      </c>
      <c r="BI1723" s="140">
        <f>IF(N1723="nulová",J1723,0)</f>
        <v>0</v>
      </c>
      <c r="BJ1723" s="17" t="s">
        <v>80</v>
      </c>
      <c r="BK1723" s="140">
        <f>ROUND(I1723*H1723,2)</f>
        <v>0</v>
      </c>
      <c r="BL1723" s="17" t="s">
        <v>255</v>
      </c>
      <c r="BM1723" s="139" t="s">
        <v>2102</v>
      </c>
    </row>
    <row r="1724" spans="2:65" s="12" customFormat="1">
      <c r="B1724" s="141"/>
      <c r="D1724" s="142" t="s">
        <v>167</v>
      </c>
      <c r="E1724" s="143" t="s">
        <v>1</v>
      </c>
      <c r="F1724" s="144" t="s">
        <v>283</v>
      </c>
      <c r="H1724" s="143" t="s">
        <v>1</v>
      </c>
      <c r="L1724" s="141"/>
      <c r="M1724" s="145"/>
      <c r="T1724" s="146"/>
      <c r="AT1724" s="143" t="s">
        <v>167</v>
      </c>
      <c r="AU1724" s="143" t="s">
        <v>82</v>
      </c>
      <c r="AV1724" s="12" t="s">
        <v>80</v>
      </c>
      <c r="AW1724" s="12" t="s">
        <v>28</v>
      </c>
      <c r="AX1724" s="12" t="s">
        <v>72</v>
      </c>
      <c r="AY1724" s="143" t="s">
        <v>158</v>
      </c>
    </row>
    <row r="1725" spans="2:65" s="13" customFormat="1">
      <c r="B1725" s="147"/>
      <c r="D1725" s="142" t="s">
        <v>167</v>
      </c>
      <c r="E1725" s="148" t="s">
        <v>1</v>
      </c>
      <c r="F1725" s="149" t="s">
        <v>2103</v>
      </c>
      <c r="H1725" s="150">
        <v>2.6</v>
      </c>
      <c r="L1725" s="147"/>
      <c r="M1725" s="151"/>
      <c r="T1725" s="152"/>
      <c r="AT1725" s="148" t="s">
        <v>167</v>
      </c>
      <c r="AU1725" s="148" t="s">
        <v>82</v>
      </c>
      <c r="AV1725" s="13" t="s">
        <v>82</v>
      </c>
      <c r="AW1725" s="13" t="s">
        <v>28</v>
      </c>
      <c r="AX1725" s="13" t="s">
        <v>80</v>
      </c>
      <c r="AY1725" s="148" t="s">
        <v>158</v>
      </c>
    </row>
    <row r="1726" spans="2:65" s="1" customFormat="1" ht="24.2" customHeight="1">
      <c r="B1726" s="128"/>
      <c r="C1726" s="129" t="s">
        <v>2104</v>
      </c>
      <c r="D1726" s="129" t="s">
        <v>160</v>
      </c>
      <c r="E1726" s="130" t="s">
        <v>2105</v>
      </c>
      <c r="F1726" s="131" t="s">
        <v>2106</v>
      </c>
      <c r="G1726" s="132" t="s">
        <v>212</v>
      </c>
      <c r="H1726" s="133">
        <v>103.872</v>
      </c>
      <c r="I1726" s="184"/>
      <c r="J1726" s="134">
        <f>ROUND(I1726*H1726,2)</f>
        <v>0</v>
      </c>
      <c r="K1726" s="131" t="s">
        <v>164</v>
      </c>
      <c r="L1726" s="29"/>
      <c r="M1726" s="135" t="s">
        <v>1</v>
      </c>
      <c r="N1726" s="136" t="s">
        <v>37</v>
      </c>
      <c r="O1726" s="137">
        <v>0.96799999999999997</v>
      </c>
      <c r="P1726" s="137">
        <f>O1726*H1726</f>
        <v>100.548096</v>
      </c>
      <c r="Q1726" s="137">
        <v>1.2200000000000001E-2</v>
      </c>
      <c r="R1726" s="137">
        <f>Q1726*H1726</f>
        <v>1.2672384000000001</v>
      </c>
      <c r="S1726" s="137">
        <v>0</v>
      </c>
      <c r="T1726" s="138">
        <f>S1726*H1726</f>
        <v>0</v>
      </c>
      <c r="AR1726" s="139" t="s">
        <v>255</v>
      </c>
      <c r="AT1726" s="139" t="s">
        <v>160</v>
      </c>
      <c r="AU1726" s="139" t="s">
        <v>82</v>
      </c>
      <c r="AY1726" s="17" t="s">
        <v>158</v>
      </c>
      <c r="BE1726" s="140">
        <f>IF(N1726="základní",J1726,0)</f>
        <v>0</v>
      </c>
      <c r="BF1726" s="140">
        <f>IF(N1726="snížená",J1726,0)</f>
        <v>0</v>
      </c>
      <c r="BG1726" s="140">
        <f>IF(N1726="zákl. přenesená",J1726,0)</f>
        <v>0</v>
      </c>
      <c r="BH1726" s="140">
        <f>IF(N1726="sníž. přenesená",J1726,0)</f>
        <v>0</v>
      </c>
      <c r="BI1726" s="140">
        <f>IF(N1726="nulová",J1726,0)</f>
        <v>0</v>
      </c>
      <c r="BJ1726" s="17" t="s">
        <v>80</v>
      </c>
      <c r="BK1726" s="140">
        <f>ROUND(I1726*H1726,2)</f>
        <v>0</v>
      </c>
      <c r="BL1726" s="17" t="s">
        <v>255</v>
      </c>
      <c r="BM1726" s="139" t="s">
        <v>2107</v>
      </c>
    </row>
    <row r="1727" spans="2:65" s="12" customFormat="1">
      <c r="B1727" s="141"/>
      <c r="D1727" s="142" t="s">
        <v>167</v>
      </c>
      <c r="E1727" s="143" t="s">
        <v>1</v>
      </c>
      <c r="F1727" s="144" t="s">
        <v>2108</v>
      </c>
      <c r="H1727" s="143" t="s">
        <v>1</v>
      </c>
      <c r="L1727" s="141"/>
      <c r="M1727" s="145"/>
      <c r="T1727" s="146"/>
      <c r="AT1727" s="143" t="s">
        <v>167</v>
      </c>
      <c r="AU1727" s="143" t="s">
        <v>82</v>
      </c>
      <c r="AV1727" s="12" t="s">
        <v>80</v>
      </c>
      <c r="AW1727" s="12" t="s">
        <v>28</v>
      </c>
      <c r="AX1727" s="12" t="s">
        <v>72</v>
      </c>
      <c r="AY1727" s="143" t="s">
        <v>158</v>
      </c>
    </row>
    <row r="1728" spans="2:65" s="13" customFormat="1">
      <c r="B1728" s="147"/>
      <c r="D1728" s="142" t="s">
        <v>167</v>
      </c>
      <c r="E1728" s="148" t="s">
        <v>1</v>
      </c>
      <c r="F1728" s="149" t="s">
        <v>2109</v>
      </c>
      <c r="H1728" s="150">
        <v>131.05199999999999</v>
      </c>
      <c r="L1728" s="147"/>
      <c r="M1728" s="151"/>
      <c r="T1728" s="152"/>
      <c r="AT1728" s="148" t="s">
        <v>167</v>
      </c>
      <c r="AU1728" s="148" t="s">
        <v>82</v>
      </c>
      <c r="AV1728" s="13" t="s">
        <v>82</v>
      </c>
      <c r="AW1728" s="13" t="s">
        <v>28</v>
      </c>
      <c r="AX1728" s="13" t="s">
        <v>72</v>
      </c>
      <c r="AY1728" s="148" t="s">
        <v>158</v>
      </c>
    </row>
    <row r="1729" spans="2:65" s="13" customFormat="1">
      <c r="B1729" s="147"/>
      <c r="D1729" s="142" t="s">
        <v>167</v>
      </c>
      <c r="E1729" s="148" t="s">
        <v>1</v>
      </c>
      <c r="F1729" s="149" t="s">
        <v>2110</v>
      </c>
      <c r="H1729" s="150">
        <v>-27.18</v>
      </c>
      <c r="L1729" s="147"/>
      <c r="M1729" s="151"/>
      <c r="T1729" s="152"/>
      <c r="AT1729" s="148" t="s">
        <v>167</v>
      </c>
      <c r="AU1729" s="148" t="s">
        <v>82</v>
      </c>
      <c r="AV1729" s="13" t="s">
        <v>82</v>
      </c>
      <c r="AW1729" s="13" t="s">
        <v>28</v>
      </c>
      <c r="AX1729" s="13" t="s">
        <v>72</v>
      </c>
      <c r="AY1729" s="148" t="s">
        <v>158</v>
      </c>
    </row>
    <row r="1730" spans="2:65" s="14" customFormat="1">
      <c r="B1730" s="153"/>
      <c r="D1730" s="142" t="s">
        <v>167</v>
      </c>
      <c r="E1730" s="154" t="s">
        <v>1</v>
      </c>
      <c r="F1730" s="155" t="s">
        <v>200</v>
      </c>
      <c r="H1730" s="156">
        <v>103.872</v>
      </c>
      <c r="L1730" s="153"/>
      <c r="M1730" s="157"/>
      <c r="T1730" s="158"/>
      <c r="AT1730" s="154" t="s">
        <v>167</v>
      </c>
      <c r="AU1730" s="154" t="s">
        <v>82</v>
      </c>
      <c r="AV1730" s="14" t="s">
        <v>165</v>
      </c>
      <c r="AW1730" s="14" t="s">
        <v>28</v>
      </c>
      <c r="AX1730" s="14" t="s">
        <v>80</v>
      </c>
      <c r="AY1730" s="154" t="s">
        <v>158</v>
      </c>
    </row>
    <row r="1731" spans="2:65" s="1" customFormat="1" ht="24.2" customHeight="1">
      <c r="B1731" s="128"/>
      <c r="C1731" s="129" t="s">
        <v>2111</v>
      </c>
      <c r="D1731" s="129" t="s">
        <v>160</v>
      </c>
      <c r="E1731" s="130" t="s">
        <v>2112</v>
      </c>
      <c r="F1731" s="131" t="s">
        <v>2113</v>
      </c>
      <c r="G1731" s="132" t="s">
        <v>212</v>
      </c>
      <c r="H1731" s="133">
        <v>6.6</v>
      </c>
      <c r="I1731" s="184"/>
      <c r="J1731" s="134">
        <f>ROUND(I1731*H1731,2)</f>
        <v>0</v>
      </c>
      <c r="K1731" s="131" t="s">
        <v>164</v>
      </c>
      <c r="L1731" s="29"/>
      <c r="M1731" s="135" t="s">
        <v>1</v>
      </c>
      <c r="N1731" s="136" t="s">
        <v>37</v>
      </c>
      <c r="O1731" s="137">
        <v>0.99</v>
      </c>
      <c r="P1731" s="137">
        <f>O1731*H1731</f>
        <v>6.5339999999999998</v>
      </c>
      <c r="Q1731" s="137">
        <v>1.3849999999999999E-2</v>
      </c>
      <c r="R1731" s="137">
        <f>Q1731*H1731</f>
        <v>9.1409999999999991E-2</v>
      </c>
      <c r="S1731" s="137">
        <v>0</v>
      </c>
      <c r="T1731" s="138">
        <f>S1731*H1731</f>
        <v>0</v>
      </c>
      <c r="AR1731" s="139" t="s">
        <v>255</v>
      </c>
      <c r="AT1731" s="139" t="s">
        <v>160</v>
      </c>
      <c r="AU1731" s="139" t="s">
        <v>82</v>
      </c>
      <c r="AY1731" s="17" t="s">
        <v>158</v>
      </c>
      <c r="BE1731" s="140">
        <f>IF(N1731="základní",J1731,0)</f>
        <v>0</v>
      </c>
      <c r="BF1731" s="140">
        <f>IF(N1731="snížená",J1731,0)</f>
        <v>0</v>
      </c>
      <c r="BG1731" s="140">
        <f>IF(N1731="zákl. přenesená",J1731,0)</f>
        <v>0</v>
      </c>
      <c r="BH1731" s="140">
        <f>IF(N1731="sníž. přenesená",J1731,0)</f>
        <v>0</v>
      </c>
      <c r="BI1731" s="140">
        <f>IF(N1731="nulová",J1731,0)</f>
        <v>0</v>
      </c>
      <c r="BJ1731" s="17" t="s">
        <v>80</v>
      </c>
      <c r="BK1731" s="140">
        <f>ROUND(I1731*H1731,2)</f>
        <v>0</v>
      </c>
      <c r="BL1731" s="17" t="s">
        <v>255</v>
      </c>
      <c r="BM1731" s="139" t="s">
        <v>2114</v>
      </c>
    </row>
    <row r="1732" spans="2:65" s="12" customFormat="1">
      <c r="B1732" s="141"/>
      <c r="D1732" s="142" t="s">
        <v>167</v>
      </c>
      <c r="E1732" s="143" t="s">
        <v>1</v>
      </c>
      <c r="F1732" s="144" t="s">
        <v>2115</v>
      </c>
      <c r="H1732" s="143" t="s">
        <v>1</v>
      </c>
      <c r="L1732" s="141"/>
      <c r="M1732" s="145"/>
      <c r="T1732" s="146"/>
      <c r="AT1732" s="143" t="s">
        <v>167</v>
      </c>
      <c r="AU1732" s="143" t="s">
        <v>82</v>
      </c>
      <c r="AV1732" s="12" t="s">
        <v>80</v>
      </c>
      <c r="AW1732" s="12" t="s">
        <v>28</v>
      </c>
      <c r="AX1732" s="12" t="s">
        <v>72</v>
      </c>
      <c r="AY1732" s="143" t="s">
        <v>158</v>
      </c>
    </row>
    <row r="1733" spans="2:65" s="13" customFormat="1">
      <c r="B1733" s="147"/>
      <c r="D1733" s="142" t="s">
        <v>167</v>
      </c>
      <c r="E1733" s="148" t="s">
        <v>1</v>
      </c>
      <c r="F1733" s="149" t="s">
        <v>2116</v>
      </c>
      <c r="H1733" s="150">
        <v>6.6</v>
      </c>
      <c r="L1733" s="147"/>
      <c r="M1733" s="151"/>
      <c r="T1733" s="152"/>
      <c r="AT1733" s="148" t="s">
        <v>167</v>
      </c>
      <c r="AU1733" s="148" t="s">
        <v>82</v>
      </c>
      <c r="AV1733" s="13" t="s">
        <v>82</v>
      </c>
      <c r="AW1733" s="13" t="s">
        <v>28</v>
      </c>
      <c r="AX1733" s="13" t="s">
        <v>80</v>
      </c>
      <c r="AY1733" s="148" t="s">
        <v>158</v>
      </c>
    </row>
    <row r="1734" spans="2:65" s="1" customFormat="1" ht="16.5" customHeight="1">
      <c r="B1734" s="128"/>
      <c r="C1734" s="129" t="s">
        <v>2117</v>
      </c>
      <c r="D1734" s="129" t="s">
        <v>160</v>
      </c>
      <c r="E1734" s="130" t="s">
        <v>2118</v>
      </c>
      <c r="F1734" s="131" t="s">
        <v>2119</v>
      </c>
      <c r="G1734" s="132" t="s">
        <v>237</v>
      </c>
      <c r="H1734" s="133">
        <v>11.3</v>
      </c>
      <c r="I1734" s="184"/>
      <c r="J1734" s="134">
        <f>ROUND(I1734*H1734,2)</f>
        <v>0</v>
      </c>
      <c r="K1734" s="131" t="s">
        <v>164</v>
      </c>
      <c r="L1734" s="29"/>
      <c r="M1734" s="135" t="s">
        <v>1</v>
      </c>
      <c r="N1734" s="136" t="s">
        <v>37</v>
      </c>
      <c r="O1734" s="137">
        <v>0.18</v>
      </c>
      <c r="P1734" s="137">
        <f>O1734*H1734</f>
        <v>2.0340000000000003</v>
      </c>
      <c r="Q1734" s="137">
        <v>1.0000000000000001E-5</v>
      </c>
      <c r="R1734" s="137">
        <f>Q1734*H1734</f>
        <v>1.1300000000000002E-4</v>
      </c>
      <c r="S1734" s="137">
        <v>0</v>
      </c>
      <c r="T1734" s="138">
        <f>S1734*H1734</f>
        <v>0</v>
      </c>
      <c r="AR1734" s="139" t="s">
        <v>255</v>
      </c>
      <c r="AT1734" s="139" t="s">
        <v>160</v>
      </c>
      <c r="AU1734" s="139" t="s">
        <v>82</v>
      </c>
      <c r="AY1734" s="17" t="s">
        <v>158</v>
      </c>
      <c r="BE1734" s="140">
        <f>IF(N1734="základní",J1734,0)</f>
        <v>0</v>
      </c>
      <c r="BF1734" s="140">
        <f>IF(N1734="snížená",J1734,0)</f>
        <v>0</v>
      </c>
      <c r="BG1734" s="140">
        <f>IF(N1734="zákl. přenesená",J1734,0)</f>
        <v>0</v>
      </c>
      <c r="BH1734" s="140">
        <f>IF(N1734="sníž. přenesená",J1734,0)</f>
        <v>0</v>
      </c>
      <c r="BI1734" s="140">
        <f>IF(N1734="nulová",J1734,0)</f>
        <v>0</v>
      </c>
      <c r="BJ1734" s="17" t="s">
        <v>80</v>
      </c>
      <c r="BK1734" s="140">
        <f>ROUND(I1734*H1734,2)</f>
        <v>0</v>
      </c>
      <c r="BL1734" s="17" t="s">
        <v>255</v>
      </c>
      <c r="BM1734" s="139" t="s">
        <v>2120</v>
      </c>
    </row>
    <row r="1735" spans="2:65" s="12" customFormat="1">
      <c r="B1735" s="141"/>
      <c r="D1735" s="142" t="s">
        <v>167</v>
      </c>
      <c r="E1735" s="143" t="s">
        <v>1</v>
      </c>
      <c r="F1735" s="144" t="s">
        <v>2115</v>
      </c>
      <c r="H1735" s="143" t="s">
        <v>1</v>
      </c>
      <c r="L1735" s="141"/>
      <c r="M1735" s="145"/>
      <c r="T1735" s="146"/>
      <c r="AT1735" s="143" t="s">
        <v>167</v>
      </c>
      <c r="AU1735" s="143" t="s">
        <v>82</v>
      </c>
      <c r="AV1735" s="12" t="s">
        <v>80</v>
      </c>
      <c r="AW1735" s="12" t="s">
        <v>28</v>
      </c>
      <c r="AX1735" s="12" t="s">
        <v>72</v>
      </c>
      <c r="AY1735" s="143" t="s">
        <v>158</v>
      </c>
    </row>
    <row r="1736" spans="2:65" s="13" customFormat="1">
      <c r="B1736" s="147"/>
      <c r="D1736" s="142" t="s">
        <v>167</v>
      </c>
      <c r="E1736" s="148" t="s">
        <v>1</v>
      </c>
      <c r="F1736" s="149" t="s">
        <v>2121</v>
      </c>
      <c r="H1736" s="150">
        <v>11.3</v>
      </c>
      <c r="L1736" s="147"/>
      <c r="M1736" s="151"/>
      <c r="T1736" s="152"/>
      <c r="AT1736" s="148" t="s">
        <v>167</v>
      </c>
      <c r="AU1736" s="148" t="s">
        <v>82</v>
      </c>
      <c r="AV1736" s="13" t="s">
        <v>82</v>
      </c>
      <c r="AW1736" s="13" t="s">
        <v>28</v>
      </c>
      <c r="AX1736" s="13" t="s">
        <v>80</v>
      </c>
      <c r="AY1736" s="148" t="s">
        <v>158</v>
      </c>
    </row>
    <row r="1737" spans="2:65" s="1" customFormat="1" ht="16.5" customHeight="1">
      <c r="B1737" s="128"/>
      <c r="C1737" s="129" t="s">
        <v>2122</v>
      </c>
      <c r="D1737" s="129" t="s">
        <v>160</v>
      </c>
      <c r="E1737" s="130" t="s">
        <v>2123</v>
      </c>
      <c r="F1737" s="131" t="s">
        <v>2124</v>
      </c>
      <c r="G1737" s="132" t="s">
        <v>212</v>
      </c>
      <c r="H1737" s="133">
        <v>141.65799999999999</v>
      </c>
      <c r="I1737" s="184"/>
      <c r="J1737" s="134">
        <f>ROUND(I1737*H1737,2)</f>
        <v>0</v>
      </c>
      <c r="K1737" s="131" t="s">
        <v>164</v>
      </c>
      <c r="L1737" s="29"/>
      <c r="M1737" s="135" t="s">
        <v>1</v>
      </c>
      <c r="N1737" s="136" t="s">
        <v>37</v>
      </c>
      <c r="O1737" s="137">
        <v>0.04</v>
      </c>
      <c r="P1737" s="137">
        <f>O1737*H1737</f>
        <v>5.6663199999999998</v>
      </c>
      <c r="Q1737" s="137">
        <v>1E-4</v>
      </c>
      <c r="R1737" s="137">
        <f>Q1737*H1737</f>
        <v>1.4165799999999999E-2</v>
      </c>
      <c r="S1737" s="137">
        <v>0</v>
      </c>
      <c r="T1737" s="138">
        <f>S1737*H1737</f>
        <v>0</v>
      </c>
      <c r="AR1737" s="139" t="s">
        <v>255</v>
      </c>
      <c r="AT1737" s="139" t="s">
        <v>160</v>
      </c>
      <c r="AU1737" s="139" t="s">
        <v>82</v>
      </c>
      <c r="AY1737" s="17" t="s">
        <v>158</v>
      </c>
      <c r="BE1737" s="140">
        <f>IF(N1737="základní",J1737,0)</f>
        <v>0</v>
      </c>
      <c r="BF1737" s="140">
        <f>IF(N1737="snížená",J1737,0)</f>
        <v>0</v>
      </c>
      <c r="BG1737" s="140">
        <f>IF(N1737="zákl. přenesená",J1737,0)</f>
        <v>0</v>
      </c>
      <c r="BH1737" s="140">
        <f>IF(N1737="sníž. přenesená",J1737,0)</f>
        <v>0</v>
      </c>
      <c r="BI1737" s="140">
        <f>IF(N1737="nulová",J1737,0)</f>
        <v>0</v>
      </c>
      <c r="BJ1737" s="17" t="s">
        <v>80</v>
      </c>
      <c r="BK1737" s="140">
        <f>ROUND(I1737*H1737,2)</f>
        <v>0</v>
      </c>
      <c r="BL1737" s="17" t="s">
        <v>255</v>
      </c>
      <c r="BM1737" s="139" t="s">
        <v>2125</v>
      </c>
    </row>
    <row r="1738" spans="2:65" s="12" customFormat="1">
      <c r="B1738" s="141"/>
      <c r="D1738" s="142" t="s">
        <v>167</v>
      </c>
      <c r="E1738" s="143" t="s">
        <v>1</v>
      </c>
      <c r="F1738" s="144" t="s">
        <v>2126</v>
      </c>
      <c r="H1738" s="143" t="s">
        <v>1</v>
      </c>
      <c r="L1738" s="141"/>
      <c r="M1738" s="145"/>
      <c r="T1738" s="146"/>
      <c r="AT1738" s="143" t="s">
        <v>167</v>
      </c>
      <c r="AU1738" s="143" t="s">
        <v>82</v>
      </c>
      <c r="AV1738" s="12" t="s">
        <v>80</v>
      </c>
      <c r="AW1738" s="12" t="s">
        <v>28</v>
      </c>
      <c r="AX1738" s="12" t="s">
        <v>72</v>
      </c>
      <c r="AY1738" s="143" t="s">
        <v>158</v>
      </c>
    </row>
    <row r="1739" spans="2:65" s="13" customFormat="1">
      <c r="B1739" s="147"/>
      <c r="D1739" s="142" t="s">
        <v>167</v>
      </c>
      <c r="E1739" s="148" t="s">
        <v>1</v>
      </c>
      <c r="F1739" s="149" t="s">
        <v>2109</v>
      </c>
      <c r="H1739" s="150">
        <v>131.05199999999999</v>
      </c>
      <c r="L1739" s="147"/>
      <c r="M1739" s="151"/>
      <c r="T1739" s="152"/>
      <c r="AT1739" s="148" t="s">
        <v>167</v>
      </c>
      <c r="AU1739" s="148" t="s">
        <v>82</v>
      </c>
      <c r="AV1739" s="13" t="s">
        <v>82</v>
      </c>
      <c r="AW1739" s="13" t="s">
        <v>28</v>
      </c>
      <c r="AX1739" s="13" t="s">
        <v>72</v>
      </c>
      <c r="AY1739" s="148" t="s">
        <v>158</v>
      </c>
    </row>
    <row r="1740" spans="2:65" s="13" customFormat="1">
      <c r="B1740" s="147"/>
      <c r="D1740" s="142" t="s">
        <v>167</v>
      </c>
      <c r="E1740" s="148" t="s">
        <v>1</v>
      </c>
      <c r="F1740" s="149" t="s">
        <v>2110</v>
      </c>
      <c r="H1740" s="150">
        <v>-27.18</v>
      </c>
      <c r="L1740" s="147"/>
      <c r="M1740" s="151"/>
      <c r="T1740" s="152"/>
      <c r="AT1740" s="148" t="s">
        <v>167</v>
      </c>
      <c r="AU1740" s="148" t="s">
        <v>82</v>
      </c>
      <c r="AV1740" s="13" t="s">
        <v>82</v>
      </c>
      <c r="AW1740" s="13" t="s">
        <v>28</v>
      </c>
      <c r="AX1740" s="13" t="s">
        <v>72</v>
      </c>
      <c r="AY1740" s="148" t="s">
        <v>158</v>
      </c>
    </row>
    <row r="1741" spans="2:65" s="12" customFormat="1">
      <c r="B1741" s="141"/>
      <c r="D1741" s="142" t="s">
        <v>167</v>
      </c>
      <c r="E1741" s="143" t="s">
        <v>1</v>
      </c>
      <c r="F1741" s="144" t="s">
        <v>2127</v>
      </c>
      <c r="H1741" s="143" t="s">
        <v>1</v>
      </c>
      <c r="L1741" s="141"/>
      <c r="M1741" s="145"/>
      <c r="T1741" s="146"/>
      <c r="AT1741" s="143" t="s">
        <v>167</v>
      </c>
      <c r="AU1741" s="143" t="s">
        <v>82</v>
      </c>
      <c r="AV1741" s="12" t="s">
        <v>80</v>
      </c>
      <c r="AW1741" s="12" t="s">
        <v>28</v>
      </c>
      <c r="AX1741" s="12" t="s">
        <v>72</v>
      </c>
      <c r="AY1741" s="143" t="s">
        <v>158</v>
      </c>
    </row>
    <row r="1742" spans="2:65" s="13" customFormat="1">
      <c r="B1742" s="147"/>
      <c r="D1742" s="142" t="s">
        <v>167</v>
      </c>
      <c r="E1742" s="148" t="s">
        <v>1</v>
      </c>
      <c r="F1742" s="149" t="s">
        <v>2128</v>
      </c>
      <c r="H1742" s="150">
        <v>31.186</v>
      </c>
      <c r="L1742" s="147"/>
      <c r="M1742" s="151"/>
      <c r="T1742" s="152"/>
      <c r="AT1742" s="148" t="s">
        <v>167</v>
      </c>
      <c r="AU1742" s="148" t="s">
        <v>82</v>
      </c>
      <c r="AV1742" s="13" t="s">
        <v>82</v>
      </c>
      <c r="AW1742" s="13" t="s">
        <v>28</v>
      </c>
      <c r="AX1742" s="13" t="s">
        <v>72</v>
      </c>
      <c r="AY1742" s="148" t="s">
        <v>158</v>
      </c>
    </row>
    <row r="1743" spans="2:65" s="15" customFormat="1">
      <c r="B1743" s="168"/>
      <c r="D1743" s="142" t="s">
        <v>167</v>
      </c>
      <c r="E1743" s="169" t="s">
        <v>1</v>
      </c>
      <c r="F1743" s="170" t="s">
        <v>331</v>
      </c>
      <c r="H1743" s="171">
        <v>135.05799999999999</v>
      </c>
      <c r="L1743" s="168"/>
      <c r="M1743" s="172"/>
      <c r="T1743" s="173"/>
      <c r="AT1743" s="169" t="s">
        <v>167</v>
      </c>
      <c r="AU1743" s="169" t="s">
        <v>82</v>
      </c>
      <c r="AV1743" s="15" t="s">
        <v>178</v>
      </c>
      <c r="AW1743" s="15" t="s">
        <v>28</v>
      </c>
      <c r="AX1743" s="15" t="s">
        <v>72</v>
      </c>
      <c r="AY1743" s="169" t="s">
        <v>158</v>
      </c>
    </row>
    <row r="1744" spans="2:65" s="12" customFormat="1">
      <c r="B1744" s="141"/>
      <c r="D1744" s="142" t="s">
        <v>167</v>
      </c>
      <c r="E1744" s="143" t="s">
        <v>1</v>
      </c>
      <c r="F1744" s="144" t="s">
        <v>2115</v>
      </c>
      <c r="H1744" s="143" t="s">
        <v>1</v>
      </c>
      <c r="L1744" s="141"/>
      <c r="M1744" s="145"/>
      <c r="T1744" s="146"/>
      <c r="AT1744" s="143" t="s">
        <v>167</v>
      </c>
      <c r="AU1744" s="143" t="s">
        <v>82</v>
      </c>
      <c r="AV1744" s="12" t="s">
        <v>80</v>
      </c>
      <c r="AW1744" s="12" t="s">
        <v>28</v>
      </c>
      <c r="AX1744" s="12" t="s">
        <v>72</v>
      </c>
      <c r="AY1744" s="143" t="s">
        <v>158</v>
      </c>
    </row>
    <row r="1745" spans="2:65" s="13" customFormat="1">
      <c r="B1745" s="147"/>
      <c r="D1745" s="142" t="s">
        <v>167</v>
      </c>
      <c r="E1745" s="148" t="s">
        <v>1</v>
      </c>
      <c r="F1745" s="149" t="s">
        <v>2116</v>
      </c>
      <c r="H1745" s="150">
        <v>6.6</v>
      </c>
      <c r="L1745" s="147"/>
      <c r="M1745" s="151"/>
      <c r="T1745" s="152"/>
      <c r="AT1745" s="148" t="s">
        <v>167</v>
      </c>
      <c r="AU1745" s="148" t="s">
        <v>82</v>
      </c>
      <c r="AV1745" s="13" t="s">
        <v>82</v>
      </c>
      <c r="AW1745" s="13" t="s">
        <v>28</v>
      </c>
      <c r="AX1745" s="13" t="s">
        <v>72</v>
      </c>
      <c r="AY1745" s="148" t="s">
        <v>158</v>
      </c>
    </row>
    <row r="1746" spans="2:65" s="14" customFormat="1">
      <c r="B1746" s="153"/>
      <c r="D1746" s="142" t="s">
        <v>167</v>
      </c>
      <c r="E1746" s="154" t="s">
        <v>1</v>
      </c>
      <c r="F1746" s="155" t="s">
        <v>200</v>
      </c>
      <c r="H1746" s="156">
        <v>141.65799999999999</v>
      </c>
      <c r="L1746" s="153"/>
      <c r="M1746" s="157"/>
      <c r="T1746" s="158"/>
      <c r="AT1746" s="154" t="s">
        <v>167</v>
      </c>
      <c r="AU1746" s="154" t="s">
        <v>82</v>
      </c>
      <c r="AV1746" s="14" t="s">
        <v>165</v>
      </c>
      <c r="AW1746" s="14" t="s">
        <v>28</v>
      </c>
      <c r="AX1746" s="14" t="s">
        <v>80</v>
      </c>
      <c r="AY1746" s="154" t="s">
        <v>158</v>
      </c>
    </row>
    <row r="1747" spans="2:65" s="1" customFormat="1" ht="16.5" customHeight="1">
      <c r="B1747" s="128"/>
      <c r="C1747" s="129" t="s">
        <v>2129</v>
      </c>
      <c r="D1747" s="129" t="s">
        <v>160</v>
      </c>
      <c r="E1747" s="130" t="s">
        <v>2130</v>
      </c>
      <c r="F1747" s="131" t="s">
        <v>2131</v>
      </c>
      <c r="G1747" s="132" t="s">
        <v>212</v>
      </c>
      <c r="H1747" s="133">
        <v>6.6</v>
      </c>
      <c r="I1747" s="184"/>
      <c r="J1747" s="134">
        <f>ROUND(I1747*H1747,2)</f>
        <v>0</v>
      </c>
      <c r="K1747" s="131" t="s">
        <v>164</v>
      </c>
      <c r="L1747" s="29"/>
      <c r="M1747" s="135" t="s">
        <v>1</v>
      </c>
      <c r="N1747" s="136" t="s">
        <v>37</v>
      </c>
      <c r="O1747" s="137">
        <v>9.9000000000000005E-2</v>
      </c>
      <c r="P1747" s="137">
        <f>O1747*H1747</f>
        <v>0.65339999999999998</v>
      </c>
      <c r="Q1747" s="137">
        <v>0</v>
      </c>
      <c r="R1747" s="137">
        <f>Q1747*H1747</f>
        <v>0</v>
      </c>
      <c r="S1747" s="137">
        <v>0</v>
      </c>
      <c r="T1747" s="138">
        <f>S1747*H1747</f>
        <v>0</v>
      </c>
      <c r="AR1747" s="139" t="s">
        <v>255</v>
      </c>
      <c r="AT1747" s="139" t="s">
        <v>160</v>
      </c>
      <c r="AU1747" s="139" t="s">
        <v>82</v>
      </c>
      <c r="AY1747" s="17" t="s">
        <v>158</v>
      </c>
      <c r="BE1747" s="140">
        <f>IF(N1747="základní",J1747,0)</f>
        <v>0</v>
      </c>
      <c r="BF1747" s="140">
        <f>IF(N1747="snížená",J1747,0)</f>
        <v>0</v>
      </c>
      <c r="BG1747" s="140">
        <f>IF(N1747="zákl. přenesená",J1747,0)</f>
        <v>0</v>
      </c>
      <c r="BH1747" s="140">
        <f>IF(N1747="sníž. přenesená",J1747,0)</f>
        <v>0</v>
      </c>
      <c r="BI1747" s="140">
        <f>IF(N1747="nulová",J1747,0)</f>
        <v>0</v>
      </c>
      <c r="BJ1747" s="17" t="s">
        <v>80</v>
      </c>
      <c r="BK1747" s="140">
        <f>ROUND(I1747*H1747,2)</f>
        <v>0</v>
      </c>
      <c r="BL1747" s="17" t="s">
        <v>255</v>
      </c>
      <c r="BM1747" s="139" t="s">
        <v>2132</v>
      </c>
    </row>
    <row r="1748" spans="2:65" s="12" customFormat="1">
      <c r="B1748" s="141"/>
      <c r="D1748" s="142" t="s">
        <v>167</v>
      </c>
      <c r="E1748" s="143" t="s">
        <v>1</v>
      </c>
      <c r="F1748" s="144" t="s">
        <v>2133</v>
      </c>
      <c r="H1748" s="143" t="s">
        <v>1</v>
      </c>
      <c r="L1748" s="141"/>
      <c r="M1748" s="145"/>
      <c r="T1748" s="146"/>
      <c r="AT1748" s="143" t="s">
        <v>167</v>
      </c>
      <c r="AU1748" s="143" t="s">
        <v>82</v>
      </c>
      <c r="AV1748" s="12" t="s">
        <v>80</v>
      </c>
      <c r="AW1748" s="12" t="s">
        <v>28</v>
      </c>
      <c r="AX1748" s="12" t="s">
        <v>72</v>
      </c>
      <c r="AY1748" s="143" t="s">
        <v>158</v>
      </c>
    </row>
    <row r="1749" spans="2:65" s="13" customFormat="1">
      <c r="B1749" s="147"/>
      <c r="D1749" s="142" t="s">
        <v>167</v>
      </c>
      <c r="E1749" s="148" t="s">
        <v>1</v>
      </c>
      <c r="F1749" s="149" t="s">
        <v>2116</v>
      </c>
      <c r="H1749" s="150">
        <v>6.6</v>
      </c>
      <c r="L1749" s="147"/>
      <c r="M1749" s="151"/>
      <c r="T1749" s="152"/>
      <c r="AT1749" s="148" t="s">
        <v>167</v>
      </c>
      <c r="AU1749" s="148" t="s">
        <v>82</v>
      </c>
      <c r="AV1749" s="13" t="s">
        <v>82</v>
      </c>
      <c r="AW1749" s="13" t="s">
        <v>28</v>
      </c>
      <c r="AX1749" s="13" t="s">
        <v>80</v>
      </c>
      <c r="AY1749" s="148" t="s">
        <v>158</v>
      </c>
    </row>
    <row r="1750" spans="2:65" s="1" customFormat="1" ht="24.2" customHeight="1">
      <c r="B1750" s="128"/>
      <c r="C1750" s="159" t="s">
        <v>2134</v>
      </c>
      <c r="D1750" s="159" t="s">
        <v>242</v>
      </c>
      <c r="E1750" s="160" t="s">
        <v>2135</v>
      </c>
      <c r="F1750" s="161" t="s">
        <v>2136</v>
      </c>
      <c r="G1750" s="162" t="s">
        <v>212</v>
      </c>
      <c r="H1750" s="163">
        <v>7.415</v>
      </c>
      <c r="I1750" s="188"/>
      <c r="J1750" s="164">
        <f>ROUND(I1750*H1750,2)</f>
        <v>0</v>
      </c>
      <c r="K1750" s="161" t="s">
        <v>164</v>
      </c>
      <c r="L1750" s="165"/>
      <c r="M1750" s="166" t="s">
        <v>1</v>
      </c>
      <c r="N1750" s="167" t="s">
        <v>37</v>
      </c>
      <c r="O1750" s="137">
        <v>0</v>
      </c>
      <c r="P1750" s="137">
        <f>O1750*H1750</f>
        <v>0</v>
      </c>
      <c r="Q1750" s="137">
        <v>1.6000000000000001E-4</v>
      </c>
      <c r="R1750" s="137">
        <f>Q1750*H1750</f>
        <v>1.1864E-3</v>
      </c>
      <c r="S1750" s="137">
        <v>0</v>
      </c>
      <c r="T1750" s="138">
        <f>S1750*H1750</f>
        <v>0</v>
      </c>
      <c r="AR1750" s="139" t="s">
        <v>357</v>
      </c>
      <c r="AT1750" s="139" t="s">
        <v>242</v>
      </c>
      <c r="AU1750" s="139" t="s">
        <v>82</v>
      </c>
      <c r="AY1750" s="17" t="s">
        <v>158</v>
      </c>
      <c r="BE1750" s="140">
        <f>IF(N1750="základní",J1750,0)</f>
        <v>0</v>
      </c>
      <c r="BF1750" s="140">
        <f>IF(N1750="snížená",J1750,0)</f>
        <v>0</v>
      </c>
      <c r="BG1750" s="140">
        <f>IF(N1750="zákl. přenesená",J1750,0)</f>
        <v>0</v>
      </c>
      <c r="BH1750" s="140">
        <f>IF(N1750="sníž. přenesená",J1750,0)</f>
        <v>0</v>
      </c>
      <c r="BI1750" s="140">
        <f>IF(N1750="nulová",J1750,0)</f>
        <v>0</v>
      </c>
      <c r="BJ1750" s="17" t="s">
        <v>80</v>
      </c>
      <c r="BK1750" s="140">
        <f>ROUND(I1750*H1750,2)</f>
        <v>0</v>
      </c>
      <c r="BL1750" s="17" t="s">
        <v>255</v>
      </c>
      <c r="BM1750" s="139" t="s">
        <v>2137</v>
      </c>
    </row>
    <row r="1751" spans="2:65" s="13" customFormat="1">
      <c r="B1751" s="147"/>
      <c r="D1751" s="142" t="s">
        <v>167</v>
      </c>
      <c r="F1751" s="149" t="s">
        <v>2138</v>
      </c>
      <c r="H1751" s="150">
        <v>7.415</v>
      </c>
      <c r="L1751" s="147"/>
      <c r="M1751" s="151"/>
      <c r="T1751" s="152"/>
      <c r="AT1751" s="148" t="s">
        <v>167</v>
      </c>
      <c r="AU1751" s="148" t="s">
        <v>82</v>
      </c>
      <c r="AV1751" s="13" t="s">
        <v>82</v>
      </c>
      <c r="AW1751" s="13" t="s">
        <v>3</v>
      </c>
      <c r="AX1751" s="13" t="s">
        <v>80</v>
      </c>
      <c r="AY1751" s="148" t="s">
        <v>158</v>
      </c>
    </row>
    <row r="1752" spans="2:65" s="1" customFormat="1" ht="21.75" customHeight="1">
      <c r="B1752" s="128"/>
      <c r="C1752" s="129" t="s">
        <v>2139</v>
      </c>
      <c r="D1752" s="129" t="s">
        <v>160</v>
      </c>
      <c r="E1752" s="130" t="s">
        <v>2140</v>
      </c>
      <c r="F1752" s="131" t="s">
        <v>2141</v>
      </c>
      <c r="G1752" s="132" t="s">
        <v>212</v>
      </c>
      <c r="H1752" s="133">
        <v>6.6</v>
      </c>
      <c r="I1752" s="184"/>
      <c r="J1752" s="134">
        <f>ROUND(I1752*H1752,2)</f>
        <v>0</v>
      </c>
      <c r="K1752" s="131" t="s">
        <v>164</v>
      </c>
      <c r="L1752" s="29"/>
      <c r="M1752" s="135" t="s">
        <v>1</v>
      </c>
      <c r="N1752" s="136" t="s">
        <v>37</v>
      </c>
      <c r="O1752" s="137">
        <v>0.11</v>
      </c>
      <c r="P1752" s="137">
        <f>O1752*H1752</f>
        <v>0.72599999999999998</v>
      </c>
      <c r="Q1752" s="137">
        <v>0</v>
      </c>
      <c r="R1752" s="137">
        <f>Q1752*H1752</f>
        <v>0</v>
      </c>
      <c r="S1752" s="137">
        <v>0</v>
      </c>
      <c r="T1752" s="138">
        <f>S1752*H1752</f>
        <v>0</v>
      </c>
      <c r="AR1752" s="139" t="s">
        <v>255</v>
      </c>
      <c r="AT1752" s="139" t="s">
        <v>160</v>
      </c>
      <c r="AU1752" s="139" t="s">
        <v>82</v>
      </c>
      <c r="AY1752" s="17" t="s">
        <v>158</v>
      </c>
      <c r="BE1752" s="140">
        <f>IF(N1752="základní",J1752,0)</f>
        <v>0</v>
      </c>
      <c r="BF1752" s="140">
        <f>IF(N1752="snížená",J1752,0)</f>
        <v>0</v>
      </c>
      <c r="BG1752" s="140">
        <f>IF(N1752="zákl. přenesená",J1752,0)</f>
        <v>0</v>
      </c>
      <c r="BH1752" s="140">
        <f>IF(N1752="sníž. přenesená",J1752,0)</f>
        <v>0</v>
      </c>
      <c r="BI1752" s="140">
        <f>IF(N1752="nulová",J1752,0)</f>
        <v>0</v>
      </c>
      <c r="BJ1752" s="17" t="s">
        <v>80</v>
      </c>
      <c r="BK1752" s="140">
        <f>ROUND(I1752*H1752,2)</f>
        <v>0</v>
      </c>
      <c r="BL1752" s="17" t="s">
        <v>255</v>
      </c>
      <c r="BM1752" s="139" t="s">
        <v>2142</v>
      </c>
    </row>
    <row r="1753" spans="2:65" s="12" customFormat="1">
      <c r="B1753" s="141"/>
      <c r="D1753" s="142" t="s">
        <v>167</v>
      </c>
      <c r="E1753" s="143" t="s">
        <v>1</v>
      </c>
      <c r="F1753" s="144" t="s">
        <v>2133</v>
      </c>
      <c r="H1753" s="143" t="s">
        <v>1</v>
      </c>
      <c r="L1753" s="141"/>
      <c r="M1753" s="145"/>
      <c r="T1753" s="146"/>
      <c r="AT1753" s="143" t="s">
        <v>167</v>
      </c>
      <c r="AU1753" s="143" t="s">
        <v>82</v>
      </c>
      <c r="AV1753" s="12" t="s">
        <v>80</v>
      </c>
      <c r="AW1753" s="12" t="s">
        <v>28</v>
      </c>
      <c r="AX1753" s="12" t="s">
        <v>72</v>
      </c>
      <c r="AY1753" s="143" t="s">
        <v>158</v>
      </c>
    </row>
    <row r="1754" spans="2:65" s="13" customFormat="1">
      <c r="B1754" s="147"/>
      <c r="D1754" s="142" t="s">
        <v>167</v>
      </c>
      <c r="E1754" s="148" t="s">
        <v>1</v>
      </c>
      <c r="F1754" s="149" t="s">
        <v>2116</v>
      </c>
      <c r="H1754" s="150">
        <v>6.6</v>
      </c>
      <c r="L1754" s="147"/>
      <c r="M1754" s="151"/>
      <c r="T1754" s="152"/>
      <c r="AT1754" s="148" t="s">
        <v>167</v>
      </c>
      <c r="AU1754" s="148" t="s">
        <v>82</v>
      </c>
      <c r="AV1754" s="13" t="s">
        <v>82</v>
      </c>
      <c r="AW1754" s="13" t="s">
        <v>28</v>
      </c>
      <c r="AX1754" s="13" t="s">
        <v>80</v>
      </c>
      <c r="AY1754" s="148" t="s">
        <v>158</v>
      </c>
    </row>
    <row r="1755" spans="2:65" s="1" customFormat="1" ht="24.2" customHeight="1">
      <c r="B1755" s="128"/>
      <c r="C1755" s="159" t="s">
        <v>2143</v>
      </c>
      <c r="D1755" s="159" t="s">
        <v>242</v>
      </c>
      <c r="E1755" s="160" t="s">
        <v>2144</v>
      </c>
      <c r="F1755" s="161" t="s">
        <v>2145</v>
      </c>
      <c r="G1755" s="162" t="s">
        <v>212</v>
      </c>
      <c r="H1755" s="163">
        <v>6.7320000000000002</v>
      </c>
      <c r="I1755" s="188"/>
      <c r="J1755" s="164">
        <f>ROUND(I1755*H1755,2)</f>
        <v>0</v>
      </c>
      <c r="K1755" s="161" t="s">
        <v>164</v>
      </c>
      <c r="L1755" s="165"/>
      <c r="M1755" s="166" t="s">
        <v>1</v>
      </c>
      <c r="N1755" s="167" t="s">
        <v>37</v>
      </c>
      <c r="O1755" s="137">
        <v>0</v>
      </c>
      <c r="P1755" s="137">
        <f>O1755*H1755</f>
        <v>0</v>
      </c>
      <c r="Q1755" s="137">
        <v>4.7999999999999996E-3</v>
      </c>
      <c r="R1755" s="137">
        <f>Q1755*H1755</f>
        <v>3.2313599999999998E-2</v>
      </c>
      <c r="S1755" s="137">
        <v>0</v>
      </c>
      <c r="T1755" s="138">
        <f>S1755*H1755</f>
        <v>0</v>
      </c>
      <c r="AR1755" s="139" t="s">
        <v>357</v>
      </c>
      <c r="AT1755" s="139" t="s">
        <v>242</v>
      </c>
      <c r="AU1755" s="139" t="s">
        <v>82</v>
      </c>
      <c r="AY1755" s="17" t="s">
        <v>158</v>
      </c>
      <c r="BE1755" s="140">
        <f>IF(N1755="základní",J1755,0)</f>
        <v>0</v>
      </c>
      <c r="BF1755" s="140">
        <f>IF(N1755="snížená",J1755,0)</f>
        <v>0</v>
      </c>
      <c r="BG1755" s="140">
        <f>IF(N1755="zákl. přenesená",J1755,0)</f>
        <v>0</v>
      </c>
      <c r="BH1755" s="140">
        <f>IF(N1755="sníž. přenesená",J1755,0)</f>
        <v>0</v>
      </c>
      <c r="BI1755" s="140">
        <f>IF(N1755="nulová",J1755,0)</f>
        <v>0</v>
      </c>
      <c r="BJ1755" s="17" t="s">
        <v>80</v>
      </c>
      <c r="BK1755" s="140">
        <f>ROUND(I1755*H1755,2)</f>
        <v>0</v>
      </c>
      <c r="BL1755" s="17" t="s">
        <v>255</v>
      </c>
      <c r="BM1755" s="139" t="s">
        <v>2146</v>
      </c>
    </row>
    <row r="1756" spans="2:65" s="13" customFormat="1">
      <c r="B1756" s="147"/>
      <c r="D1756" s="142" t="s">
        <v>167</v>
      </c>
      <c r="F1756" s="149" t="s">
        <v>2147</v>
      </c>
      <c r="H1756" s="150">
        <v>6.7320000000000002</v>
      </c>
      <c r="L1756" s="147"/>
      <c r="M1756" s="151"/>
      <c r="T1756" s="152"/>
      <c r="AT1756" s="148" t="s">
        <v>167</v>
      </c>
      <c r="AU1756" s="148" t="s">
        <v>82</v>
      </c>
      <c r="AV1756" s="13" t="s">
        <v>82</v>
      </c>
      <c r="AW1756" s="13" t="s">
        <v>3</v>
      </c>
      <c r="AX1756" s="13" t="s">
        <v>80</v>
      </c>
      <c r="AY1756" s="148" t="s">
        <v>158</v>
      </c>
    </row>
    <row r="1757" spans="2:65" s="1" customFormat="1" ht="21.75" customHeight="1">
      <c r="B1757" s="128"/>
      <c r="C1757" s="129" t="s">
        <v>2148</v>
      </c>
      <c r="D1757" s="129" t="s">
        <v>160</v>
      </c>
      <c r="E1757" s="130" t="s">
        <v>2149</v>
      </c>
      <c r="F1757" s="131" t="s">
        <v>2150</v>
      </c>
      <c r="G1757" s="132" t="s">
        <v>212</v>
      </c>
      <c r="H1757" s="133">
        <v>14.6</v>
      </c>
      <c r="I1757" s="184"/>
      <c r="J1757" s="134">
        <f>ROUND(I1757*H1757,2)</f>
        <v>0</v>
      </c>
      <c r="K1757" s="131" t="s">
        <v>164</v>
      </c>
      <c r="L1757" s="29"/>
      <c r="M1757" s="135" t="s">
        <v>1</v>
      </c>
      <c r="N1757" s="136" t="s">
        <v>37</v>
      </c>
      <c r="O1757" s="137">
        <v>0.12</v>
      </c>
      <c r="P1757" s="137">
        <f>O1757*H1757</f>
        <v>1.752</v>
      </c>
      <c r="Q1757" s="137">
        <v>0</v>
      </c>
      <c r="R1757" s="137">
        <f>Q1757*H1757</f>
        <v>0</v>
      </c>
      <c r="S1757" s="137">
        <v>0</v>
      </c>
      <c r="T1757" s="138">
        <f>S1757*H1757</f>
        <v>0</v>
      </c>
      <c r="AR1757" s="139" t="s">
        <v>255</v>
      </c>
      <c r="AT1757" s="139" t="s">
        <v>160</v>
      </c>
      <c r="AU1757" s="139" t="s">
        <v>82</v>
      </c>
      <c r="AY1757" s="17" t="s">
        <v>158</v>
      </c>
      <c r="BE1757" s="140">
        <f>IF(N1757="základní",J1757,0)</f>
        <v>0</v>
      </c>
      <c r="BF1757" s="140">
        <f>IF(N1757="snížená",J1757,0)</f>
        <v>0</v>
      </c>
      <c r="BG1757" s="140">
        <f>IF(N1757="zákl. přenesená",J1757,0)</f>
        <v>0</v>
      </c>
      <c r="BH1757" s="140">
        <f>IF(N1757="sníž. přenesená",J1757,0)</f>
        <v>0</v>
      </c>
      <c r="BI1757" s="140">
        <f>IF(N1757="nulová",J1757,0)</f>
        <v>0</v>
      </c>
      <c r="BJ1757" s="17" t="s">
        <v>80</v>
      </c>
      <c r="BK1757" s="140">
        <f>ROUND(I1757*H1757,2)</f>
        <v>0</v>
      </c>
      <c r="BL1757" s="17" t="s">
        <v>255</v>
      </c>
      <c r="BM1757" s="139" t="s">
        <v>2151</v>
      </c>
    </row>
    <row r="1758" spans="2:65" s="12" customFormat="1">
      <c r="B1758" s="141"/>
      <c r="D1758" s="142" t="s">
        <v>167</v>
      </c>
      <c r="E1758" s="143" t="s">
        <v>1</v>
      </c>
      <c r="F1758" s="144" t="s">
        <v>2152</v>
      </c>
      <c r="H1758" s="143" t="s">
        <v>1</v>
      </c>
      <c r="L1758" s="141"/>
      <c r="M1758" s="145"/>
      <c r="T1758" s="146"/>
      <c r="AT1758" s="143" t="s">
        <v>167</v>
      </c>
      <c r="AU1758" s="143" t="s">
        <v>82</v>
      </c>
      <c r="AV1758" s="12" t="s">
        <v>80</v>
      </c>
      <c r="AW1758" s="12" t="s">
        <v>28</v>
      </c>
      <c r="AX1758" s="12" t="s">
        <v>72</v>
      </c>
      <c r="AY1758" s="143" t="s">
        <v>158</v>
      </c>
    </row>
    <row r="1759" spans="2:65" s="13" customFormat="1">
      <c r="B1759" s="147"/>
      <c r="D1759" s="142" t="s">
        <v>167</v>
      </c>
      <c r="E1759" s="148" t="s">
        <v>1</v>
      </c>
      <c r="F1759" s="149" t="s">
        <v>2153</v>
      </c>
      <c r="H1759" s="150">
        <v>11.7</v>
      </c>
      <c r="L1759" s="147"/>
      <c r="M1759" s="151"/>
      <c r="T1759" s="152"/>
      <c r="AT1759" s="148" t="s">
        <v>167</v>
      </c>
      <c r="AU1759" s="148" t="s">
        <v>82</v>
      </c>
      <c r="AV1759" s="13" t="s">
        <v>82</v>
      </c>
      <c r="AW1759" s="13" t="s">
        <v>28</v>
      </c>
      <c r="AX1759" s="13" t="s">
        <v>72</v>
      </c>
      <c r="AY1759" s="148" t="s">
        <v>158</v>
      </c>
    </row>
    <row r="1760" spans="2:65" s="12" customFormat="1">
      <c r="B1760" s="141"/>
      <c r="D1760" s="142" t="s">
        <v>167</v>
      </c>
      <c r="E1760" s="143" t="s">
        <v>1</v>
      </c>
      <c r="F1760" s="144" t="s">
        <v>2154</v>
      </c>
      <c r="H1760" s="143" t="s">
        <v>1</v>
      </c>
      <c r="L1760" s="141"/>
      <c r="M1760" s="145"/>
      <c r="T1760" s="146"/>
      <c r="AT1760" s="143" t="s">
        <v>167</v>
      </c>
      <c r="AU1760" s="143" t="s">
        <v>82</v>
      </c>
      <c r="AV1760" s="12" t="s">
        <v>80</v>
      </c>
      <c r="AW1760" s="12" t="s">
        <v>28</v>
      </c>
      <c r="AX1760" s="12" t="s">
        <v>72</v>
      </c>
      <c r="AY1760" s="143" t="s">
        <v>158</v>
      </c>
    </row>
    <row r="1761" spans="2:65" s="13" customFormat="1">
      <c r="B1761" s="147"/>
      <c r="D1761" s="142" t="s">
        <v>167</v>
      </c>
      <c r="E1761" s="148" t="s">
        <v>1</v>
      </c>
      <c r="F1761" s="149" t="s">
        <v>2155</v>
      </c>
      <c r="H1761" s="150">
        <v>2.9</v>
      </c>
      <c r="L1761" s="147"/>
      <c r="M1761" s="151"/>
      <c r="T1761" s="152"/>
      <c r="AT1761" s="148" t="s">
        <v>167</v>
      </c>
      <c r="AU1761" s="148" t="s">
        <v>82</v>
      </c>
      <c r="AV1761" s="13" t="s">
        <v>82</v>
      </c>
      <c r="AW1761" s="13" t="s">
        <v>28</v>
      </c>
      <c r="AX1761" s="13" t="s">
        <v>72</v>
      </c>
      <c r="AY1761" s="148" t="s">
        <v>158</v>
      </c>
    </row>
    <row r="1762" spans="2:65" s="14" customFormat="1">
      <c r="B1762" s="153"/>
      <c r="D1762" s="142" t="s">
        <v>167</v>
      </c>
      <c r="E1762" s="154" t="s">
        <v>1</v>
      </c>
      <c r="F1762" s="155" t="s">
        <v>200</v>
      </c>
      <c r="H1762" s="156">
        <v>14.6</v>
      </c>
      <c r="L1762" s="153"/>
      <c r="M1762" s="157"/>
      <c r="T1762" s="158"/>
      <c r="AT1762" s="154" t="s">
        <v>167</v>
      </c>
      <c r="AU1762" s="154" t="s">
        <v>82</v>
      </c>
      <c r="AV1762" s="14" t="s">
        <v>165</v>
      </c>
      <c r="AW1762" s="14" t="s">
        <v>28</v>
      </c>
      <c r="AX1762" s="14" t="s">
        <v>80</v>
      </c>
      <c r="AY1762" s="154" t="s">
        <v>158</v>
      </c>
    </row>
    <row r="1763" spans="2:65" s="1" customFormat="1" ht="33" customHeight="1">
      <c r="B1763" s="128"/>
      <c r="C1763" s="129" t="s">
        <v>2156</v>
      </c>
      <c r="D1763" s="129" t="s">
        <v>160</v>
      </c>
      <c r="E1763" s="130" t="s">
        <v>2157</v>
      </c>
      <c r="F1763" s="131" t="s">
        <v>2158</v>
      </c>
      <c r="G1763" s="132" t="s">
        <v>212</v>
      </c>
      <c r="H1763" s="133">
        <v>51.5</v>
      </c>
      <c r="I1763" s="184"/>
      <c r="J1763" s="134">
        <f>ROUND(I1763*H1763,2)</f>
        <v>0</v>
      </c>
      <c r="K1763" s="131" t="s">
        <v>164</v>
      </c>
      <c r="L1763" s="29"/>
      <c r="M1763" s="135" t="s">
        <v>1</v>
      </c>
      <c r="N1763" s="136" t="s">
        <v>37</v>
      </c>
      <c r="O1763" s="137">
        <v>0.51800000000000002</v>
      </c>
      <c r="P1763" s="137">
        <f>O1763*H1763</f>
        <v>26.677</v>
      </c>
      <c r="Q1763" s="137">
        <v>1.25E-3</v>
      </c>
      <c r="R1763" s="137">
        <f>Q1763*H1763</f>
        <v>6.4375000000000002E-2</v>
      </c>
      <c r="S1763" s="137">
        <v>0</v>
      </c>
      <c r="T1763" s="138">
        <f>S1763*H1763</f>
        <v>0</v>
      </c>
      <c r="AR1763" s="139" t="s">
        <v>255</v>
      </c>
      <c r="AT1763" s="139" t="s">
        <v>160</v>
      </c>
      <c r="AU1763" s="139" t="s">
        <v>82</v>
      </c>
      <c r="AY1763" s="17" t="s">
        <v>158</v>
      </c>
      <c r="BE1763" s="140">
        <f>IF(N1763="základní",J1763,0)</f>
        <v>0</v>
      </c>
      <c r="BF1763" s="140">
        <f>IF(N1763="snížená",J1763,0)</f>
        <v>0</v>
      </c>
      <c r="BG1763" s="140">
        <f>IF(N1763="zákl. přenesená",J1763,0)</f>
        <v>0</v>
      </c>
      <c r="BH1763" s="140">
        <f>IF(N1763="sníž. přenesená",J1763,0)</f>
        <v>0</v>
      </c>
      <c r="BI1763" s="140">
        <f>IF(N1763="nulová",J1763,0)</f>
        <v>0</v>
      </c>
      <c r="BJ1763" s="17" t="s">
        <v>80</v>
      </c>
      <c r="BK1763" s="140">
        <f>ROUND(I1763*H1763,2)</f>
        <v>0</v>
      </c>
      <c r="BL1763" s="17" t="s">
        <v>255</v>
      </c>
      <c r="BM1763" s="139" t="s">
        <v>2159</v>
      </c>
    </row>
    <row r="1764" spans="2:65" s="12" customFormat="1">
      <c r="B1764" s="141"/>
      <c r="D1764" s="142" t="s">
        <v>167</v>
      </c>
      <c r="E1764" s="143" t="s">
        <v>1</v>
      </c>
      <c r="F1764" s="144" t="s">
        <v>2152</v>
      </c>
      <c r="H1764" s="143" t="s">
        <v>1</v>
      </c>
      <c r="L1764" s="141"/>
      <c r="M1764" s="145"/>
      <c r="T1764" s="146"/>
      <c r="AT1764" s="143" t="s">
        <v>167</v>
      </c>
      <c r="AU1764" s="143" t="s">
        <v>82</v>
      </c>
      <c r="AV1764" s="12" t="s">
        <v>80</v>
      </c>
      <c r="AW1764" s="12" t="s">
        <v>28</v>
      </c>
      <c r="AX1764" s="12" t="s">
        <v>72</v>
      </c>
      <c r="AY1764" s="143" t="s">
        <v>158</v>
      </c>
    </row>
    <row r="1765" spans="2:65" s="13" customFormat="1">
      <c r="B1765" s="147"/>
      <c r="D1765" s="142" t="s">
        <v>167</v>
      </c>
      <c r="E1765" s="148" t="s">
        <v>1</v>
      </c>
      <c r="F1765" s="149" t="s">
        <v>1074</v>
      </c>
      <c r="H1765" s="150">
        <v>23.6</v>
      </c>
      <c r="L1765" s="147"/>
      <c r="M1765" s="151"/>
      <c r="T1765" s="152"/>
      <c r="AT1765" s="148" t="s">
        <v>167</v>
      </c>
      <c r="AU1765" s="148" t="s">
        <v>82</v>
      </c>
      <c r="AV1765" s="13" t="s">
        <v>82</v>
      </c>
      <c r="AW1765" s="13" t="s">
        <v>28</v>
      </c>
      <c r="AX1765" s="13" t="s">
        <v>72</v>
      </c>
      <c r="AY1765" s="148" t="s">
        <v>158</v>
      </c>
    </row>
    <row r="1766" spans="2:65" s="12" customFormat="1">
      <c r="B1766" s="141"/>
      <c r="D1766" s="142" t="s">
        <v>167</v>
      </c>
      <c r="E1766" s="143" t="s">
        <v>1</v>
      </c>
      <c r="F1766" s="144" t="s">
        <v>2154</v>
      </c>
      <c r="H1766" s="143" t="s">
        <v>1</v>
      </c>
      <c r="L1766" s="141"/>
      <c r="M1766" s="145"/>
      <c r="T1766" s="146"/>
      <c r="AT1766" s="143" t="s">
        <v>167</v>
      </c>
      <c r="AU1766" s="143" t="s">
        <v>82</v>
      </c>
      <c r="AV1766" s="12" t="s">
        <v>80</v>
      </c>
      <c r="AW1766" s="12" t="s">
        <v>28</v>
      </c>
      <c r="AX1766" s="12" t="s">
        <v>72</v>
      </c>
      <c r="AY1766" s="143" t="s">
        <v>158</v>
      </c>
    </row>
    <row r="1767" spans="2:65" s="13" customFormat="1">
      <c r="B1767" s="147"/>
      <c r="D1767" s="142" t="s">
        <v>167</v>
      </c>
      <c r="E1767" s="148" t="s">
        <v>1</v>
      </c>
      <c r="F1767" s="149" t="s">
        <v>2160</v>
      </c>
      <c r="H1767" s="150">
        <v>27.9</v>
      </c>
      <c r="L1767" s="147"/>
      <c r="M1767" s="151"/>
      <c r="T1767" s="152"/>
      <c r="AT1767" s="148" t="s">
        <v>167</v>
      </c>
      <c r="AU1767" s="148" t="s">
        <v>82</v>
      </c>
      <c r="AV1767" s="13" t="s">
        <v>82</v>
      </c>
      <c r="AW1767" s="13" t="s">
        <v>28</v>
      </c>
      <c r="AX1767" s="13" t="s">
        <v>72</v>
      </c>
      <c r="AY1767" s="148" t="s">
        <v>158</v>
      </c>
    </row>
    <row r="1768" spans="2:65" s="14" customFormat="1">
      <c r="B1768" s="153"/>
      <c r="D1768" s="142" t="s">
        <v>167</v>
      </c>
      <c r="E1768" s="154" t="s">
        <v>1</v>
      </c>
      <c r="F1768" s="155" t="s">
        <v>200</v>
      </c>
      <c r="H1768" s="156">
        <v>51.5</v>
      </c>
      <c r="L1768" s="153"/>
      <c r="M1768" s="157"/>
      <c r="T1768" s="158"/>
      <c r="AT1768" s="154" t="s">
        <v>167</v>
      </c>
      <c r="AU1768" s="154" t="s">
        <v>82</v>
      </c>
      <c r="AV1768" s="14" t="s">
        <v>165</v>
      </c>
      <c r="AW1768" s="14" t="s">
        <v>28</v>
      </c>
      <c r="AX1768" s="14" t="s">
        <v>80</v>
      </c>
      <c r="AY1768" s="154" t="s">
        <v>158</v>
      </c>
    </row>
    <row r="1769" spans="2:65" s="1" customFormat="1" ht="24.2" customHeight="1">
      <c r="B1769" s="128"/>
      <c r="C1769" s="159" t="s">
        <v>2161</v>
      </c>
      <c r="D1769" s="159" t="s">
        <v>242</v>
      </c>
      <c r="E1769" s="160" t="s">
        <v>2162</v>
      </c>
      <c r="F1769" s="161" t="s">
        <v>2163</v>
      </c>
      <c r="G1769" s="162" t="s">
        <v>212</v>
      </c>
      <c r="H1769" s="163">
        <v>54.075000000000003</v>
      </c>
      <c r="I1769" s="188"/>
      <c r="J1769" s="164">
        <f>ROUND(I1769*H1769,2)</f>
        <v>0</v>
      </c>
      <c r="K1769" s="161" t="s">
        <v>164</v>
      </c>
      <c r="L1769" s="165"/>
      <c r="M1769" s="166" t="s">
        <v>1</v>
      </c>
      <c r="N1769" s="167" t="s">
        <v>37</v>
      </c>
      <c r="O1769" s="137">
        <v>0</v>
      </c>
      <c r="P1769" s="137">
        <f>O1769*H1769</f>
        <v>0</v>
      </c>
      <c r="Q1769" s="137">
        <v>6.0000000000000001E-3</v>
      </c>
      <c r="R1769" s="137">
        <f>Q1769*H1769</f>
        <v>0.32445000000000002</v>
      </c>
      <c r="S1769" s="137">
        <v>0</v>
      </c>
      <c r="T1769" s="138">
        <f>S1769*H1769</f>
        <v>0</v>
      </c>
      <c r="AR1769" s="139" t="s">
        <v>357</v>
      </c>
      <c r="AT1769" s="139" t="s">
        <v>242</v>
      </c>
      <c r="AU1769" s="139" t="s">
        <v>82</v>
      </c>
      <c r="AY1769" s="17" t="s">
        <v>158</v>
      </c>
      <c r="BE1769" s="140">
        <f>IF(N1769="základní",J1769,0)</f>
        <v>0</v>
      </c>
      <c r="BF1769" s="140">
        <f>IF(N1769="snížená",J1769,0)</f>
        <v>0</v>
      </c>
      <c r="BG1769" s="140">
        <f>IF(N1769="zákl. přenesená",J1769,0)</f>
        <v>0</v>
      </c>
      <c r="BH1769" s="140">
        <f>IF(N1769="sníž. přenesená",J1769,0)</f>
        <v>0</v>
      </c>
      <c r="BI1769" s="140">
        <f>IF(N1769="nulová",J1769,0)</f>
        <v>0</v>
      </c>
      <c r="BJ1769" s="17" t="s">
        <v>80</v>
      </c>
      <c r="BK1769" s="140">
        <f>ROUND(I1769*H1769,2)</f>
        <v>0</v>
      </c>
      <c r="BL1769" s="17" t="s">
        <v>255</v>
      </c>
      <c r="BM1769" s="139" t="s">
        <v>2164</v>
      </c>
    </row>
    <row r="1770" spans="2:65" s="13" customFormat="1">
      <c r="B1770" s="147"/>
      <c r="D1770" s="142" t="s">
        <v>167</v>
      </c>
      <c r="F1770" s="149" t="s">
        <v>2165</v>
      </c>
      <c r="H1770" s="150">
        <v>54.075000000000003</v>
      </c>
      <c r="L1770" s="147"/>
      <c r="M1770" s="151"/>
      <c r="T1770" s="152"/>
      <c r="AT1770" s="148" t="s">
        <v>167</v>
      </c>
      <c r="AU1770" s="148" t="s">
        <v>82</v>
      </c>
      <c r="AV1770" s="13" t="s">
        <v>82</v>
      </c>
      <c r="AW1770" s="13" t="s">
        <v>3</v>
      </c>
      <c r="AX1770" s="13" t="s">
        <v>80</v>
      </c>
      <c r="AY1770" s="148" t="s">
        <v>158</v>
      </c>
    </row>
    <row r="1771" spans="2:65" s="1" customFormat="1" ht="21.75" customHeight="1">
      <c r="B1771" s="128"/>
      <c r="C1771" s="129" t="s">
        <v>2166</v>
      </c>
      <c r="D1771" s="129" t="s">
        <v>160</v>
      </c>
      <c r="E1771" s="130" t="s">
        <v>2167</v>
      </c>
      <c r="F1771" s="131" t="s">
        <v>2168</v>
      </c>
      <c r="G1771" s="132" t="s">
        <v>212</v>
      </c>
      <c r="H1771" s="133">
        <v>31.186</v>
      </c>
      <c r="I1771" s="184"/>
      <c r="J1771" s="134">
        <f>ROUND(I1771*H1771,2)</f>
        <v>0</v>
      </c>
      <c r="K1771" s="131" t="s">
        <v>164</v>
      </c>
      <c r="L1771" s="29"/>
      <c r="M1771" s="135" t="s">
        <v>1</v>
      </c>
      <c r="N1771" s="136" t="s">
        <v>37</v>
      </c>
      <c r="O1771" s="137">
        <v>1.02</v>
      </c>
      <c r="P1771" s="137">
        <f>O1771*H1771</f>
        <v>31.809720000000002</v>
      </c>
      <c r="Q1771" s="137">
        <v>1.221E-2</v>
      </c>
      <c r="R1771" s="137">
        <f>Q1771*H1771</f>
        <v>0.38078106</v>
      </c>
      <c r="S1771" s="137">
        <v>0</v>
      </c>
      <c r="T1771" s="138">
        <f>S1771*H1771</f>
        <v>0</v>
      </c>
      <c r="AR1771" s="139" t="s">
        <v>255</v>
      </c>
      <c r="AT1771" s="139" t="s">
        <v>160</v>
      </c>
      <c r="AU1771" s="139" t="s">
        <v>82</v>
      </c>
      <c r="AY1771" s="17" t="s">
        <v>158</v>
      </c>
      <c r="BE1771" s="140">
        <f>IF(N1771="základní",J1771,0)</f>
        <v>0</v>
      </c>
      <c r="BF1771" s="140">
        <f>IF(N1771="snížená",J1771,0)</f>
        <v>0</v>
      </c>
      <c r="BG1771" s="140">
        <f>IF(N1771="zákl. přenesená",J1771,0)</f>
        <v>0</v>
      </c>
      <c r="BH1771" s="140">
        <f>IF(N1771="sníž. přenesená",J1771,0)</f>
        <v>0</v>
      </c>
      <c r="BI1771" s="140">
        <f>IF(N1771="nulová",J1771,0)</f>
        <v>0</v>
      </c>
      <c r="BJ1771" s="17" t="s">
        <v>80</v>
      </c>
      <c r="BK1771" s="140">
        <f>ROUND(I1771*H1771,2)</f>
        <v>0</v>
      </c>
      <c r="BL1771" s="17" t="s">
        <v>255</v>
      </c>
      <c r="BM1771" s="139" t="s">
        <v>2169</v>
      </c>
    </row>
    <row r="1772" spans="2:65" s="12" customFormat="1">
      <c r="B1772" s="141"/>
      <c r="D1772" s="142" t="s">
        <v>167</v>
      </c>
      <c r="E1772" s="143" t="s">
        <v>1</v>
      </c>
      <c r="F1772" s="144" t="s">
        <v>2126</v>
      </c>
      <c r="H1772" s="143" t="s">
        <v>1</v>
      </c>
      <c r="L1772" s="141"/>
      <c r="M1772" s="145"/>
      <c r="T1772" s="146"/>
      <c r="AT1772" s="143" t="s">
        <v>167</v>
      </c>
      <c r="AU1772" s="143" t="s">
        <v>82</v>
      </c>
      <c r="AV1772" s="12" t="s">
        <v>80</v>
      </c>
      <c r="AW1772" s="12" t="s">
        <v>28</v>
      </c>
      <c r="AX1772" s="12" t="s">
        <v>72</v>
      </c>
      <c r="AY1772" s="143" t="s">
        <v>158</v>
      </c>
    </row>
    <row r="1773" spans="2:65" s="13" customFormat="1">
      <c r="B1773" s="147"/>
      <c r="D1773" s="142" t="s">
        <v>167</v>
      </c>
      <c r="E1773" s="148" t="s">
        <v>1</v>
      </c>
      <c r="F1773" s="149" t="s">
        <v>2128</v>
      </c>
      <c r="H1773" s="150">
        <v>31.186</v>
      </c>
      <c r="L1773" s="147"/>
      <c r="M1773" s="151"/>
      <c r="T1773" s="152"/>
      <c r="AT1773" s="148" t="s">
        <v>167</v>
      </c>
      <c r="AU1773" s="148" t="s">
        <v>82</v>
      </c>
      <c r="AV1773" s="13" t="s">
        <v>82</v>
      </c>
      <c r="AW1773" s="13" t="s">
        <v>28</v>
      </c>
      <c r="AX1773" s="13" t="s">
        <v>80</v>
      </c>
      <c r="AY1773" s="148" t="s">
        <v>158</v>
      </c>
    </row>
    <row r="1774" spans="2:65" s="1" customFormat="1" ht="24.2" customHeight="1">
      <c r="B1774" s="128"/>
      <c r="C1774" s="129" t="s">
        <v>2170</v>
      </c>
      <c r="D1774" s="129" t="s">
        <v>160</v>
      </c>
      <c r="E1774" s="130" t="s">
        <v>2171</v>
      </c>
      <c r="F1774" s="131" t="s">
        <v>2172</v>
      </c>
      <c r="G1774" s="132" t="s">
        <v>212</v>
      </c>
      <c r="H1774" s="133">
        <v>13.430999999999999</v>
      </c>
      <c r="I1774" s="184"/>
      <c r="J1774" s="134">
        <f>ROUND(I1774*H1774,2)</f>
        <v>0</v>
      </c>
      <c r="K1774" s="131" t="s">
        <v>164</v>
      </c>
      <c r="L1774" s="29"/>
      <c r="M1774" s="135" t="s">
        <v>1</v>
      </c>
      <c r="N1774" s="136" t="s">
        <v>37</v>
      </c>
      <c r="O1774" s="137">
        <v>3.125</v>
      </c>
      <c r="P1774" s="137">
        <f>O1774*H1774</f>
        <v>41.971874999999997</v>
      </c>
      <c r="Q1774" s="137">
        <v>4.725E-2</v>
      </c>
      <c r="R1774" s="137">
        <f>Q1774*H1774</f>
        <v>0.63461475000000001</v>
      </c>
      <c r="S1774" s="137">
        <v>0</v>
      </c>
      <c r="T1774" s="138">
        <f>S1774*H1774</f>
        <v>0</v>
      </c>
      <c r="AR1774" s="139" t="s">
        <v>255</v>
      </c>
      <c r="AT1774" s="139" t="s">
        <v>160</v>
      </c>
      <c r="AU1774" s="139" t="s">
        <v>82</v>
      </c>
      <c r="AY1774" s="17" t="s">
        <v>158</v>
      </c>
      <c r="BE1774" s="140">
        <f>IF(N1774="základní",J1774,0)</f>
        <v>0</v>
      </c>
      <c r="BF1774" s="140">
        <f>IF(N1774="snížená",J1774,0)</f>
        <v>0</v>
      </c>
      <c r="BG1774" s="140">
        <f>IF(N1774="zákl. přenesená",J1774,0)</f>
        <v>0</v>
      </c>
      <c r="BH1774" s="140">
        <f>IF(N1774="sníž. přenesená",J1774,0)</f>
        <v>0</v>
      </c>
      <c r="BI1774" s="140">
        <f>IF(N1774="nulová",J1774,0)</f>
        <v>0</v>
      </c>
      <c r="BJ1774" s="17" t="s">
        <v>80</v>
      </c>
      <c r="BK1774" s="140">
        <f>ROUND(I1774*H1774,2)</f>
        <v>0</v>
      </c>
      <c r="BL1774" s="17" t="s">
        <v>255</v>
      </c>
      <c r="BM1774" s="139" t="s">
        <v>2173</v>
      </c>
    </row>
    <row r="1775" spans="2:65" s="12" customFormat="1">
      <c r="B1775" s="141"/>
      <c r="D1775" s="142" t="s">
        <v>167</v>
      </c>
      <c r="E1775" s="143" t="s">
        <v>1</v>
      </c>
      <c r="F1775" s="144" t="s">
        <v>2174</v>
      </c>
      <c r="H1775" s="143" t="s">
        <v>1</v>
      </c>
      <c r="L1775" s="141"/>
      <c r="M1775" s="145"/>
      <c r="T1775" s="146"/>
      <c r="AT1775" s="143" t="s">
        <v>167</v>
      </c>
      <c r="AU1775" s="143" t="s">
        <v>82</v>
      </c>
      <c r="AV1775" s="12" t="s">
        <v>80</v>
      </c>
      <c r="AW1775" s="12" t="s">
        <v>28</v>
      </c>
      <c r="AX1775" s="12" t="s">
        <v>72</v>
      </c>
      <c r="AY1775" s="143" t="s">
        <v>158</v>
      </c>
    </row>
    <row r="1776" spans="2:65" s="13" customFormat="1">
      <c r="B1776" s="147"/>
      <c r="D1776" s="142" t="s">
        <v>167</v>
      </c>
      <c r="E1776" s="148" t="s">
        <v>1</v>
      </c>
      <c r="F1776" s="149" t="s">
        <v>2175</v>
      </c>
      <c r="H1776" s="150">
        <v>4.8099999999999996</v>
      </c>
      <c r="L1776" s="147"/>
      <c r="M1776" s="151"/>
      <c r="T1776" s="152"/>
      <c r="AT1776" s="148" t="s">
        <v>167</v>
      </c>
      <c r="AU1776" s="148" t="s">
        <v>82</v>
      </c>
      <c r="AV1776" s="13" t="s">
        <v>82</v>
      </c>
      <c r="AW1776" s="13" t="s">
        <v>28</v>
      </c>
      <c r="AX1776" s="13" t="s">
        <v>72</v>
      </c>
      <c r="AY1776" s="148" t="s">
        <v>158</v>
      </c>
    </row>
    <row r="1777" spans="2:65" s="12" customFormat="1">
      <c r="B1777" s="141"/>
      <c r="D1777" s="142" t="s">
        <v>167</v>
      </c>
      <c r="E1777" s="143" t="s">
        <v>1</v>
      </c>
      <c r="F1777" s="144" t="s">
        <v>2176</v>
      </c>
      <c r="H1777" s="143" t="s">
        <v>1</v>
      </c>
      <c r="L1777" s="141"/>
      <c r="M1777" s="145"/>
      <c r="T1777" s="146"/>
      <c r="AT1777" s="143" t="s">
        <v>167</v>
      </c>
      <c r="AU1777" s="143" t="s">
        <v>82</v>
      </c>
      <c r="AV1777" s="12" t="s">
        <v>80</v>
      </c>
      <c r="AW1777" s="12" t="s">
        <v>28</v>
      </c>
      <c r="AX1777" s="12" t="s">
        <v>72</v>
      </c>
      <c r="AY1777" s="143" t="s">
        <v>158</v>
      </c>
    </row>
    <row r="1778" spans="2:65" s="13" customFormat="1">
      <c r="B1778" s="147"/>
      <c r="D1778" s="142" t="s">
        <v>167</v>
      </c>
      <c r="E1778" s="148" t="s">
        <v>1</v>
      </c>
      <c r="F1778" s="149" t="s">
        <v>2177</v>
      </c>
      <c r="H1778" s="150">
        <v>8.6210000000000004</v>
      </c>
      <c r="L1778" s="147"/>
      <c r="M1778" s="151"/>
      <c r="T1778" s="152"/>
      <c r="AT1778" s="148" t="s">
        <v>167</v>
      </c>
      <c r="AU1778" s="148" t="s">
        <v>82</v>
      </c>
      <c r="AV1778" s="13" t="s">
        <v>82</v>
      </c>
      <c r="AW1778" s="13" t="s">
        <v>28</v>
      </c>
      <c r="AX1778" s="13" t="s">
        <v>72</v>
      </c>
      <c r="AY1778" s="148" t="s">
        <v>158</v>
      </c>
    </row>
    <row r="1779" spans="2:65" s="14" customFormat="1">
      <c r="B1779" s="153"/>
      <c r="D1779" s="142" t="s">
        <v>167</v>
      </c>
      <c r="E1779" s="154" t="s">
        <v>1</v>
      </c>
      <c r="F1779" s="155" t="s">
        <v>200</v>
      </c>
      <c r="H1779" s="156">
        <v>13.430999999999999</v>
      </c>
      <c r="L1779" s="153"/>
      <c r="M1779" s="157"/>
      <c r="T1779" s="158"/>
      <c r="AT1779" s="154" t="s">
        <v>167</v>
      </c>
      <c r="AU1779" s="154" t="s">
        <v>82</v>
      </c>
      <c r="AV1779" s="14" t="s">
        <v>165</v>
      </c>
      <c r="AW1779" s="14" t="s">
        <v>28</v>
      </c>
      <c r="AX1779" s="14" t="s">
        <v>80</v>
      </c>
      <c r="AY1779" s="154" t="s">
        <v>158</v>
      </c>
    </row>
    <row r="1780" spans="2:65" s="1" customFormat="1" ht="24.2" customHeight="1">
      <c r="B1780" s="128"/>
      <c r="C1780" s="129" t="s">
        <v>2178</v>
      </c>
      <c r="D1780" s="129" t="s">
        <v>160</v>
      </c>
      <c r="E1780" s="130" t="s">
        <v>2179</v>
      </c>
      <c r="F1780" s="131" t="s">
        <v>2180</v>
      </c>
      <c r="G1780" s="132" t="s">
        <v>310</v>
      </c>
      <c r="H1780" s="133">
        <v>5</v>
      </c>
      <c r="I1780" s="184"/>
      <c r="J1780" s="134">
        <f>ROUND(I1780*H1780,2)</f>
        <v>0</v>
      </c>
      <c r="K1780" s="131" t="s">
        <v>164</v>
      </c>
      <c r="L1780" s="29"/>
      <c r="M1780" s="135" t="s">
        <v>1</v>
      </c>
      <c r="N1780" s="136" t="s">
        <v>37</v>
      </c>
      <c r="O1780" s="137">
        <v>1.538</v>
      </c>
      <c r="P1780" s="137">
        <f>O1780*H1780</f>
        <v>7.69</v>
      </c>
      <c r="Q1780" s="137">
        <v>4.3959999999999999E-2</v>
      </c>
      <c r="R1780" s="137">
        <f>Q1780*H1780</f>
        <v>0.2198</v>
      </c>
      <c r="S1780" s="137">
        <v>0</v>
      </c>
      <c r="T1780" s="138">
        <f>S1780*H1780</f>
        <v>0</v>
      </c>
      <c r="AR1780" s="139" t="s">
        <v>255</v>
      </c>
      <c r="AT1780" s="139" t="s">
        <v>160</v>
      </c>
      <c r="AU1780" s="139" t="s">
        <v>82</v>
      </c>
      <c r="AY1780" s="17" t="s">
        <v>158</v>
      </c>
      <c r="BE1780" s="140">
        <f>IF(N1780="základní",J1780,0)</f>
        <v>0</v>
      </c>
      <c r="BF1780" s="140">
        <f>IF(N1780="snížená",J1780,0)</f>
        <v>0</v>
      </c>
      <c r="BG1780" s="140">
        <f>IF(N1780="zákl. přenesená",J1780,0)</f>
        <v>0</v>
      </c>
      <c r="BH1780" s="140">
        <f>IF(N1780="sníž. přenesená",J1780,0)</f>
        <v>0</v>
      </c>
      <c r="BI1780" s="140">
        <f>IF(N1780="nulová",J1780,0)</f>
        <v>0</v>
      </c>
      <c r="BJ1780" s="17" t="s">
        <v>80</v>
      </c>
      <c r="BK1780" s="140">
        <f>ROUND(I1780*H1780,2)</f>
        <v>0</v>
      </c>
      <c r="BL1780" s="17" t="s">
        <v>255</v>
      </c>
      <c r="BM1780" s="139" t="s">
        <v>2181</v>
      </c>
    </row>
    <row r="1781" spans="2:65" s="13" customFormat="1">
      <c r="B1781" s="147"/>
      <c r="D1781" s="142" t="s">
        <v>167</v>
      </c>
      <c r="E1781" s="148" t="s">
        <v>1</v>
      </c>
      <c r="F1781" s="149" t="s">
        <v>2182</v>
      </c>
      <c r="H1781" s="150">
        <v>2</v>
      </c>
      <c r="L1781" s="147"/>
      <c r="M1781" s="151"/>
      <c r="T1781" s="152"/>
      <c r="AT1781" s="148" t="s">
        <v>167</v>
      </c>
      <c r="AU1781" s="148" t="s">
        <v>82</v>
      </c>
      <c r="AV1781" s="13" t="s">
        <v>82</v>
      </c>
      <c r="AW1781" s="13" t="s">
        <v>28</v>
      </c>
      <c r="AX1781" s="13" t="s">
        <v>72</v>
      </c>
      <c r="AY1781" s="148" t="s">
        <v>158</v>
      </c>
    </row>
    <row r="1782" spans="2:65" s="13" customFormat="1">
      <c r="B1782" s="147"/>
      <c r="D1782" s="142" t="s">
        <v>167</v>
      </c>
      <c r="E1782" s="148" t="s">
        <v>1</v>
      </c>
      <c r="F1782" s="149" t="s">
        <v>2183</v>
      </c>
      <c r="H1782" s="150">
        <v>3</v>
      </c>
      <c r="L1782" s="147"/>
      <c r="M1782" s="151"/>
      <c r="T1782" s="152"/>
      <c r="AT1782" s="148" t="s">
        <v>167</v>
      </c>
      <c r="AU1782" s="148" t="s">
        <v>82</v>
      </c>
      <c r="AV1782" s="13" t="s">
        <v>82</v>
      </c>
      <c r="AW1782" s="13" t="s">
        <v>28</v>
      </c>
      <c r="AX1782" s="13" t="s">
        <v>72</v>
      </c>
      <c r="AY1782" s="148" t="s">
        <v>158</v>
      </c>
    </row>
    <row r="1783" spans="2:65" s="14" customFormat="1">
      <c r="B1783" s="153"/>
      <c r="D1783" s="142" t="s">
        <v>167</v>
      </c>
      <c r="E1783" s="154" t="s">
        <v>1</v>
      </c>
      <c r="F1783" s="155" t="s">
        <v>200</v>
      </c>
      <c r="H1783" s="156">
        <v>5</v>
      </c>
      <c r="L1783" s="153"/>
      <c r="M1783" s="157"/>
      <c r="T1783" s="158"/>
      <c r="AT1783" s="154" t="s">
        <v>167</v>
      </c>
      <c r="AU1783" s="154" t="s">
        <v>82</v>
      </c>
      <c r="AV1783" s="14" t="s">
        <v>165</v>
      </c>
      <c r="AW1783" s="14" t="s">
        <v>28</v>
      </c>
      <c r="AX1783" s="14" t="s">
        <v>80</v>
      </c>
      <c r="AY1783" s="154" t="s">
        <v>158</v>
      </c>
    </row>
    <row r="1784" spans="2:65" s="1" customFormat="1" ht="24.2" customHeight="1">
      <c r="B1784" s="128"/>
      <c r="C1784" s="129" t="s">
        <v>2184</v>
      </c>
      <c r="D1784" s="129" t="s">
        <v>160</v>
      </c>
      <c r="E1784" s="130" t="s">
        <v>2185</v>
      </c>
      <c r="F1784" s="131" t="s">
        <v>2186</v>
      </c>
      <c r="G1784" s="132" t="s">
        <v>188</v>
      </c>
      <c r="H1784" s="133">
        <v>3.1909999999999998</v>
      </c>
      <c r="I1784" s="184"/>
      <c r="J1784" s="134">
        <f>ROUND(I1784*H1784,2)</f>
        <v>0</v>
      </c>
      <c r="K1784" s="131" t="s">
        <v>164</v>
      </c>
      <c r="L1784" s="29"/>
      <c r="M1784" s="135" t="s">
        <v>1</v>
      </c>
      <c r="N1784" s="136" t="s">
        <v>37</v>
      </c>
      <c r="O1784" s="137">
        <v>2.39</v>
      </c>
      <c r="P1784" s="137">
        <f>O1784*H1784</f>
        <v>7.6264900000000004</v>
      </c>
      <c r="Q1784" s="137">
        <v>0</v>
      </c>
      <c r="R1784" s="137">
        <f>Q1784*H1784</f>
        <v>0</v>
      </c>
      <c r="S1784" s="137">
        <v>0</v>
      </c>
      <c r="T1784" s="138">
        <f>S1784*H1784</f>
        <v>0</v>
      </c>
      <c r="AR1784" s="139" t="s">
        <v>255</v>
      </c>
      <c r="AT1784" s="139" t="s">
        <v>160</v>
      </c>
      <c r="AU1784" s="139" t="s">
        <v>82</v>
      </c>
      <c r="AY1784" s="17" t="s">
        <v>158</v>
      </c>
      <c r="BE1784" s="140">
        <f>IF(N1784="základní",J1784,0)</f>
        <v>0</v>
      </c>
      <c r="BF1784" s="140">
        <f>IF(N1784="snížená",J1784,0)</f>
        <v>0</v>
      </c>
      <c r="BG1784" s="140">
        <f>IF(N1784="zákl. přenesená",J1784,0)</f>
        <v>0</v>
      </c>
      <c r="BH1784" s="140">
        <f>IF(N1784="sníž. přenesená",J1784,0)</f>
        <v>0</v>
      </c>
      <c r="BI1784" s="140">
        <f>IF(N1784="nulová",J1784,0)</f>
        <v>0</v>
      </c>
      <c r="BJ1784" s="17" t="s">
        <v>80</v>
      </c>
      <c r="BK1784" s="140">
        <f>ROUND(I1784*H1784,2)</f>
        <v>0</v>
      </c>
      <c r="BL1784" s="17" t="s">
        <v>255</v>
      </c>
      <c r="BM1784" s="139" t="s">
        <v>2187</v>
      </c>
    </row>
    <row r="1785" spans="2:65" s="11" customFormat="1" ht="22.9" customHeight="1">
      <c r="B1785" s="117"/>
      <c r="D1785" s="118" t="s">
        <v>71</v>
      </c>
      <c r="E1785" s="126" t="s">
        <v>2188</v>
      </c>
      <c r="F1785" s="126" t="s">
        <v>2189</v>
      </c>
      <c r="J1785" s="127">
        <f>BK1785</f>
        <v>0</v>
      </c>
      <c r="L1785" s="117"/>
      <c r="M1785" s="121"/>
      <c r="P1785" s="122">
        <f>SUM(P1786:P1809)</f>
        <v>109.84989</v>
      </c>
      <c r="R1785" s="122">
        <f>SUM(R1786:R1809)</f>
        <v>0.51733000000000007</v>
      </c>
      <c r="T1785" s="123">
        <f>SUM(T1786:T1809)</f>
        <v>5.99873E-2</v>
      </c>
      <c r="AR1785" s="118" t="s">
        <v>82</v>
      </c>
      <c r="AT1785" s="124" t="s">
        <v>71</v>
      </c>
      <c r="AU1785" s="124" t="s">
        <v>80</v>
      </c>
      <c r="AY1785" s="118" t="s">
        <v>158</v>
      </c>
      <c r="BK1785" s="125">
        <f>SUM(BK1786:BK1809)</f>
        <v>0</v>
      </c>
    </row>
    <row r="1786" spans="2:65" s="1" customFormat="1" ht="16.5" customHeight="1">
      <c r="B1786" s="128"/>
      <c r="C1786" s="129" t="s">
        <v>2190</v>
      </c>
      <c r="D1786" s="129" t="s">
        <v>160</v>
      </c>
      <c r="E1786" s="130" t="s">
        <v>2191</v>
      </c>
      <c r="F1786" s="131" t="s">
        <v>2192</v>
      </c>
      <c r="G1786" s="132" t="s">
        <v>212</v>
      </c>
      <c r="H1786" s="133">
        <v>2.2200000000000002</v>
      </c>
      <c r="I1786" s="184"/>
      <c r="J1786" s="134">
        <f>ROUND(I1786*H1786,2)</f>
        <v>0</v>
      </c>
      <c r="K1786" s="131" t="s">
        <v>164</v>
      </c>
      <c r="L1786" s="29"/>
      <c r="M1786" s="135" t="s">
        <v>1</v>
      </c>
      <c r="N1786" s="136" t="s">
        <v>37</v>
      </c>
      <c r="O1786" s="137">
        <v>0.36</v>
      </c>
      <c r="P1786" s="137">
        <f>O1786*H1786</f>
        <v>0.79920000000000002</v>
      </c>
      <c r="Q1786" s="137">
        <v>0</v>
      </c>
      <c r="R1786" s="137">
        <f>Q1786*H1786</f>
        <v>0</v>
      </c>
      <c r="S1786" s="137">
        <v>5.94E-3</v>
      </c>
      <c r="T1786" s="138">
        <f>S1786*H1786</f>
        <v>1.31868E-2</v>
      </c>
      <c r="AR1786" s="139" t="s">
        <v>255</v>
      </c>
      <c r="AT1786" s="139" t="s">
        <v>160</v>
      </c>
      <c r="AU1786" s="139" t="s">
        <v>82</v>
      </c>
      <c r="AY1786" s="17" t="s">
        <v>158</v>
      </c>
      <c r="BE1786" s="140">
        <f>IF(N1786="základní",J1786,0)</f>
        <v>0</v>
      </c>
      <c r="BF1786" s="140">
        <f>IF(N1786="snížená",J1786,0)</f>
        <v>0</v>
      </c>
      <c r="BG1786" s="140">
        <f>IF(N1786="zákl. přenesená",J1786,0)</f>
        <v>0</v>
      </c>
      <c r="BH1786" s="140">
        <f>IF(N1786="sníž. přenesená",J1786,0)</f>
        <v>0</v>
      </c>
      <c r="BI1786" s="140">
        <f>IF(N1786="nulová",J1786,0)</f>
        <v>0</v>
      </c>
      <c r="BJ1786" s="17" t="s">
        <v>80</v>
      </c>
      <c r="BK1786" s="140">
        <f>ROUND(I1786*H1786,2)</f>
        <v>0</v>
      </c>
      <c r="BL1786" s="17" t="s">
        <v>255</v>
      </c>
      <c r="BM1786" s="139" t="s">
        <v>2193</v>
      </c>
    </row>
    <row r="1787" spans="2:65" s="12" customFormat="1">
      <c r="B1787" s="141"/>
      <c r="D1787" s="142" t="s">
        <v>167</v>
      </c>
      <c r="E1787" s="143" t="s">
        <v>1</v>
      </c>
      <c r="F1787" s="144" t="s">
        <v>1426</v>
      </c>
      <c r="H1787" s="143" t="s">
        <v>1</v>
      </c>
      <c r="L1787" s="141"/>
      <c r="M1787" s="145"/>
      <c r="T1787" s="146"/>
      <c r="AT1787" s="143" t="s">
        <v>167</v>
      </c>
      <c r="AU1787" s="143" t="s">
        <v>82</v>
      </c>
      <c r="AV1787" s="12" t="s">
        <v>80</v>
      </c>
      <c r="AW1787" s="12" t="s">
        <v>28</v>
      </c>
      <c r="AX1787" s="12" t="s">
        <v>72</v>
      </c>
      <c r="AY1787" s="143" t="s">
        <v>158</v>
      </c>
    </row>
    <row r="1788" spans="2:65" s="13" customFormat="1">
      <c r="B1788" s="147"/>
      <c r="D1788" s="142" t="s">
        <v>167</v>
      </c>
      <c r="E1788" s="148" t="s">
        <v>1</v>
      </c>
      <c r="F1788" s="149" t="s">
        <v>2194</v>
      </c>
      <c r="H1788" s="150">
        <v>2.2200000000000002</v>
      </c>
      <c r="L1788" s="147"/>
      <c r="M1788" s="151"/>
      <c r="T1788" s="152"/>
      <c r="AT1788" s="148" t="s">
        <v>167</v>
      </c>
      <c r="AU1788" s="148" t="s">
        <v>82</v>
      </c>
      <c r="AV1788" s="13" t="s">
        <v>82</v>
      </c>
      <c r="AW1788" s="13" t="s">
        <v>28</v>
      </c>
      <c r="AX1788" s="13" t="s">
        <v>80</v>
      </c>
      <c r="AY1788" s="148" t="s">
        <v>158</v>
      </c>
    </row>
    <row r="1789" spans="2:65" s="1" customFormat="1" ht="16.5" customHeight="1">
      <c r="B1789" s="128"/>
      <c r="C1789" s="129" t="s">
        <v>2195</v>
      </c>
      <c r="D1789" s="129" t="s">
        <v>160</v>
      </c>
      <c r="E1789" s="130" t="s">
        <v>2196</v>
      </c>
      <c r="F1789" s="131" t="s">
        <v>2197</v>
      </c>
      <c r="G1789" s="132" t="s">
        <v>237</v>
      </c>
      <c r="H1789" s="133">
        <v>9.15</v>
      </c>
      <c r="I1789" s="184"/>
      <c r="J1789" s="134">
        <f>ROUND(I1789*H1789,2)</f>
        <v>0</v>
      </c>
      <c r="K1789" s="131" t="s">
        <v>164</v>
      </c>
      <c r="L1789" s="29"/>
      <c r="M1789" s="135" t="s">
        <v>1</v>
      </c>
      <c r="N1789" s="136" t="s">
        <v>37</v>
      </c>
      <c r="O1789" s="137">
        <v>0.19500000000000001</v>
      </c>
      <c r="P1789" s="137">
        <f>O1789*H1789</f>
        <v>1.7842500000000001</v>
      </c>
      <c r="Q1789" s="137">
        <v>0</v>
      </c>
      <c r="R1789" s="137">
        <f>Q1789*H1789</f>
        <v>0</v>
      </c>
      <c r="S1789" s="137">
        <v>1.67E-3</v>
      </c>
      <c r="T1789" s="138">
        <f>S1789*H1789</f>
        <v>1.5280500000000001E-2</v>
      </c>
      <c r="AR1789" s="139" t="s">
        <v>255</v>
      </c>
      <c r="AT1789" s="139" t="s">
        <v>160</v>
      </c>
      <c r="AU1789" s="139" t="s">
        <v>82</v>
      </c>
      <c r="AY1789" s="17" t="s">
        <v>158</v>
      </c>
      <c r="BE1789" s="140">
        <f>IF(N1789="základní",J1789,0)</f>
        <v>0</v>
      </c>
      <c r="BF1789" s="140">
        <f>IF(N1789="snížená",J1789,0)</f>
        <v>0</v>
      </c>
      <c r="BG1789" s="140">
        <f>IF(N1789="zákl. přenesená",J1789,0)</f>
        <v>0</v>
      </c>
      <c r="BH1789" s="140">
        <f>IF(N1789="sníž. přenesená",J1789,0)</f>
        <v>0</v>
      </c>
      <c r="BI1789" s="140">
        <f>IF(N1789="nulová",J1789,0)</f>
        <v>0</v>
      </c>
      <c r="BJ1789" s="17" t="s">
        <v>80</v>
      </c>
      <c r="BK1789" s="140">
        <f>ROUND(I1789*H1789,2)</f>
        <v>0</v>
      </c>
      <c r="BL1789" s="17" t="s">
        <v>255</v>
      </c>
      <c r="BM1789" s="139" t="s">
        <v>2198</v>
      </c>
    </row>
    <row r="1790" spans="2:65" s="13" customFormat="1">
      <c r="B1790" s="147"/>
      <c r="D1790" s="142" t="s">
        <v>167</v>
      </c>
      <c r="E1790" s="148" t="s">
        <v>1</v>
      </c>
      <c r="F1790" s="149" t="s">
        <v>2199</v>
      </c>
      <c r="H1790" s="150">
        <v>9.15</v>
      </c>
      <c r="L1790" s="147"/>
      <c r="M1790" s="151"/>
      <c r="T1790" s="152"/>
      <c r="AT1790" s="148" t="s">
        <v>167</v>
      </c>
      <c r="AU1790" s="148" t="s">
        <v>82</v>
      </c>
      <c r="AV1790" s="13" t="s">
        <v>82</v>
      </c>
      <c r="AW1790" s="13" t="s">
        <v>28</v>
      </c>
      <c r="AX1790" s="13" t="s">
        <v>80</v>
      </c>
      <c r="AY1790" s="148" t="s">
        <v>158</v>
      </c>
    </row>
    <row r="1791" spans="2:65" s="1" customFormat="1" ht="16.5" customHeight="1">
      <c r="B1791" s="128"/>
      <c r="C1791" s="129" t="s">
        <v>2200</v>
      </c>
      <c r="D1791" s="129" t="s">
        <v>160</v>
      </c>
      <c r="E1791" s="130" t="s">
        <v>2201</v>
      </c>
      <c r="F1791" s="131" t="s">
        <v>2202</v>
      </c>
      <c r="G1791" s="132" t="s">
        <v>237</v>
      </c>
      <c r="H1791" s="133">
        <v>8</v>
      </c>
      <c r="I1791" s="184"/>
      <c r="J1791" s="134">
        <f>ROUND(I1791*H1791,2)</f>
        <v>0</v>
      </c>
      <c r="K1791" s="131" t="s">
        <v>164</v>
      </c>
      <c r="L1791" s="29"/>
      <c r="M1791" s="135" t="s">
        <v>1</v>
      </c>
      <c r="N1791" s="136" t="s">
        <v>37</v>
      </c>
      <c r="O1791" s="137">
        <v>0.313</v>
      </c>
      <c r="P1791" s="137">
        <f>O1791*H1791</f>
        <v>2.504</v>
      </c>
      <c r="Q1791" s="137">
        <v>0</v>
      </c>
      <c r="R1791" s="137">
        <f>Q1791*H1791</f>
        <v>0</v>
      </c>
      <c r="S1791" s="137">
        <v>3.9399999999999999E-3</v>
      </c>
      <c r="T1791" s="138">
        <f>S1791*H1791</f>
        <v>3.1519999999999999E-2</v>
      </c>
      <c r="AR1791" s="139" t="s">
        <v>255</v>
      </c>
      <c r="AT1791" s="139" t="s">
        <v>160</v>
      </c>
      <c r="AU1791" s="139" t="s">
        <v>82</v>
      </c>
      <c r="AY1791" s="17" t="s">
        <v>158</v>
      </c>
      <c r="BE1791" s="140">
        <f>IF(N1791="základní",J1791,0)</f>
        <v>0</v>
      </c>
      <c r="BF1791" s="140">
        <f>IF(N1791="snížená",J1791,0)</f>
        <v>0</v>
      </c>
      <c r="BG1791" s="140">
        <f>IF(N1791="zákl. přenesená",J1791,0)</f>
        <v>0</v>
      </c>
      <c r="BH1791" s="140">
        <f>IF(N1791="sníž. přenesená",J1791,0)</f>
        <v>0</v>
      </c>
      <c r="BI1791" s="140">
        <f>IF(N1791="nulová",J1791,0)</f>
        <v>0</v>
      </c>
      <c r="BJ1791" s="17" t="s">
        <v>80</v>
      </c>
      <c r="BK1791" s="140">
        <f>ROUND(I1791*H1791,2)</f>
        <v>0</v>
      </c>
      <c r="BL1791" s="17" t="s">
        <v>255</v>
      </c>
      <c r="BM1791" s="139" t="s">
        <v>2203</v>
      </c>
    </row>
    <row r="1792" spans="2:65" s="13" customFormat="1">
      <c r="B1792" s="147"/>
      <c r="D1792" s="142" t="s">
        <v>167</v>
      </c>
      <c r="E1792" s="148" t="s">
        <v>1</v>
      </c>
      <c r="F1792" s="149" t="s">
        <v>2204</v>
      </c>
      <c r="H1792" s="150">
        <v>8</v>
      </c>
      <c r="L1792" s="147"/>
      <c r="M1792" s="151"/>
      <c r="T1792" s="152"/>
      <c r="AT1792" s="148" t="s">
        <v>167</v>
      </c>
      <c r="AU1792" s="148" t="s">
        <v>82</v>
      </c>
      <c r="AV1792" s="13" t="s">
        <v>82</v>
      </c>
      <c r="AW1792" s="13" t="s">
        <v>28</v>
      </c>
      <c r="AX1792" s="13" t="s">
        <v>80</v>
      </c>
      <c r="AY1792" s="148" t="s">
        <v>158</v>
      </c>
    </row>
    <row r="1793" spans="2:65" s="1" customFormat="1" ht="24.2" customHeight="1">
      <c r="B1793" s="128"/>
      <c r="C1793" s="129" t="s">
        <v>2205</v>
      </c>
      <c r="D1793" s="129" t="s">
        <v>160</v>
      </c>
      <c r="E1793" s="130" t="s">
        <v>2206</v>
      </c>
      <c r="F1793" s="131" t="s">
        <v>2207</v>
      </c>
      <c r="G1793" s="132" t="s">
        <v>237</v>
      </c>
      <c r="H1793" s="133">
        <v>116.3</v>
      </c>
      <c r="I1793" s="184"/>
      <c r="J1793" s="134">
        <f>ROUND(I1793*H1793,2)</f>
        <v>0</v>
      </c>
      <c r="K1793" s="131" t="s">
        <v>164</v>
      </c>
      <c r="L1793" s="29"/>
      <c r="M1793" s="135" t="s">
        <v>1</v>
      </c>
      <c r="N1793" s="136" t="s">
        <v>37</v>
      </c>
      <c r="O1793" s="137">
        <v>0.27500000000000002</v>
      </c>
      <c r="P1793" s="137">
        <f>O1793*H1793</f>
        <v>31.982500000000002</v>
      </c>
      <c r="Q1793" s="137">
        <v>8.9999999999999998E-4</v>
      </c>
      <c r="R1793" s="137">
        <f>Q1793*H1793</f>
        <v>0.10467</v>
      </c>
      <c r="S1793" s="137">
        <v>0</v>
      </c>
      <c r="T1793" s="138">
        <f>S1793*H1793</f>
        <v>0</v>
      </c>
      <c r="AR1793" s="139" t="s">
        <v>255</v>
      </c>
      <c r="AT1793" s="139" t="s">
        <v>160</v>
      </c>
      <c r="AU1793" s="139" t="s">
        <v>82</v>
      </c>
      <c r="AY1793" s="17" t="s">
        <v>158</v>
      </c>
      <c r="BE1793" s="140">
        <f>IF(N1793="základní",J1793,0)</f>
        <v>0</v>
      </c>
      <c r="BF1793" s="140">
        <f>IF(N1793="snížená",J1793,0)</f>
        <v>0</v>
      </c>
      <c r="BG1793" s="140">
        <f>IF(N1793="zákl. přenesená",J1793,0)</f>
        <v>0</v>
      </c>
      <c r="BH1793" s="140">
        <f>IF(N1793="sníž. přenesená",J1793,0)</f>
        <v>0</v>
      </c>
      <c r="BI1793" s="140">
        <f>IF(N1793="nulová",J1793,0)</f>
        <v>0</v>
      </c>
      <c r="BJ1793" s="17" t="s">
        <v>80</v>
      </c>
      <c r="BK1793" s="140">
        <f>ROUND(I1793*H1793,2)</f>
        <v>0</v>
      </c>
      <c r="BL1793" s="17" t="s">
        <v>255</v>
      </c>
      <c r="BM1793" s="139" t="s">
        <v>2208</v>
      </c>
    </row>
    <row r="1794" spans="2:65" s="13" customFormat="1">
      <c r="B1794" s="147"/>
      <c r="D1794" s="142" t="s">
        <v>167</v>
      </c>
      <c r="E1794" s="148" t="s">
        <v>1</v>
      </c>
      <c r="F1794" s="149" t="s">
        <v>2209</v>
      </c>
      <c r="H1794" s="150">
        <v>6.5</v>
      </c>
      <c r="L1794" s="147"/>
      <c r="M1794" s="151"/>
      <c r="T1794" s="152"/>
      <c r="AT1794" s="148" t="s">
        <v>167</v>
      </c>
      <c r="AU1794" s="148" t="s">
        <v>82</v>
      </c>
      <c r="AV1794" s="13" t="s">
        <v>82</v>
      </c>
      <c r="AW1794" s="13" t="s">
        <v>28</v>
      </c>
      <c r="AX1794" s="13" t="s">
        <v>72</v>
      </c>
      <c r="AY1794" s="148" t="s">
        <v>158</v>
      </c>
    </row>
    <row r="1795" spans="2:65" s="13" customFormat="1">
      <c r="B1795" s="147"/>
      <c r="D1795" s="142" t="s">
        <v>167</v>
      </c>
      <c r="E1795" s="148" t="s">
        <v>1</v>
      </c>
      <c r="F1795" s="149" t="s">
        <v>2210</v>
      </c>
      <c r="H1795" s="150">
        <v>12.4</v>
      </c>
      <c r="L1795" s="147"/>
      <c r="M1795" s="151"/>
      <c r="T1795" s="152"/>
      <c r="AT1795" s="148" t="s">
        <v>167</v>
      </c>
      <c r="AU1795" s="148" t="s">
        <v>82</v>
      </c>
      <c r="AV1795" s="13" t="s">
        <v>82</v>
      </c>
      <c r="AW1795" s="13" t="s">
        <v>28</v>
      </c>
      <c r="AX1795" s="13" t="s">
        <v>72</v>
      </c>
      <c r="AY1795" s="148" t="s">
        <v>158</v>
      </c>
    </row>
    <row r="1796" spans="2:65" s="13" customFormat="1">
      <c r="B1796" s="147"/>
      <c r="D1796" s="142" t="s">
        <v>167</v>
      </c>
      <c r="E1796" s="148" t="s">
        <v>1</v>
      </c>
      <c r="F1796" s="149" t="s">
        <v>2211</v>
      </c>
      <c r="H1796" s="150">
        <v>53.4</v>
      </c>
      <c r="L1796" s="147"/>
      <c r="M1796" s="151"/>
      <c r="T1796" s="152"/>
      <c r="AT1796" s="148" t="s">
        <v>167</v>
      </c>
      <c r="AU1796" s="148" t="s">
        <v>82</v>
      </c>
      <c r="AV1796" s="13" t="s">
        <v>82</v>
      </c>
      <c r="AW1796" s="13" t="s">
        <v>28</v>
      </c>
      <c r="AX1796" s="13" t="s">
        <v>72</v>
      </c>
      <c r="AY1796" s="148" t="s">
        <v>158</v>
      </c>
    </row>
    <row r="1797" spans="2:65" s="13" customFormat="1">
      <c r="B1797" s="147"/>
      <c r="D1797" s="142" t="s">
        <v>167</v>
      </c>
      <c r="E1797" s="148" t="s">
        <v>1</v>
      </c>
      <c r="F1797" s="149" t="s">
        <v>2212</v>
      </c>
      <c r="H1797" s="150">
        <v>44</v>
      </c>
      <c r="L1797" s="147"/>
      <c r="M1797" s="151"/>
      <c r="T1797" s="152"/>
      <c r="AT1797" s="148" t="s">
        <v>167</v>
      </c>
      <c r="AU1797" s="148" t="s">
        <v>82</v>
      </c>
      <c r="AV1797" s="13" t="s">
        <v>82</v>
      </c>
      <c r="AW1797" s="13" t="s">
        <v>28</v>
      </c>
      <c r="AX1797" s="13" t="s">
        <v>72</v>
      </c>
      <c r="AY1797" s="148" t="s">
        <v>158</v>
      </c>
    </row>
    <row r="1798" spans="2:65" s="14" customFormat="1">
      <c r="B1798" s="153"/>
      <c r="D1798" s="142" t="s">
        <v>167</v>
      </c>
      <c r="E1798" s="154" t="s">
        <v>1</v>
      </c>
      <c r="F1798" s="155" t="s">
        <v>200</v>
      </c>
      <c r="H1798" s="156">
        <v>116.3</v>
      </c>
      <c r="L1798" s="153"/>
      <c r="M1798" s="157"/>
      <c r="T1798" s="158"/>
      <c r="AT1798" s="154" t="s">
        <v>167</v>
      </c>
      <c r="AU1798" s="154" t="s">
        <v>82</v>
      </c>
      <c r="AV1798" s="14" t="s">
        <v>165</v>
      </c>
      <c r="AW1798" s="14" t="s">
        <v>28</v>
      </c>
      <c r="AX1798" s="14" t="s">
        <v>80</v>
      </c>
      <c r="AY1798" s="154" t="s">
        <v>158</v>
      </c>
    </row>
    <row r="1799" spans="2:65" s="1" customFormat="1" ht="33" customHeight="1">
      <c r="B1799" s="128"/>
      <c r="C1799" s="129" t="s">
        <v>2213</v>
      </c>
      <c r="D1799" s="129" t="s">
        <v>160</v>
      </c>
      <c r="E1799" s="130" t="s">
        <v>2214</v>
      </c>
      <c r="F1799" s="131" t="s">
        <v>2215</v>
      </c>
      <c r="G1799" s="132" t="s">
        <v>237</v>
      </c>
      <c r="H1799" s="133">
        <v>116.3</v>
      </c>
      <c r="I1799" s="184"/>
      <c r="J1799" s="134">
        <f>ROUND(I1799*H1799,2)</f>
        <v>0</v>
      </c>
      <c r="K1799" s="131" t="s">
        <v>164</v>
      </c>
      <c r="L1799" s="29"/>
      <c r="M1799" s="135" t="s">
        <v>1</v>
      </c>
      <c r="N1799" s="136" t="s">
        <v>37</v>
      </c>
      <c r="O1799" s="137">
        <v>0.58499999999999996</v>
      </c>
      <c r="P1799" s="137">
        <f>O1799*H1799</f>
        <v>68.035499999999999</v>
      </c>
      <c r="Q1799" s="137">
        <v>3.5000000000000001E-3</v>
      </c>
      <c r="R1799" s="137">
        <f>Q1799*H1799</f>
        <v>0.40705000000000002</v>
      </c>
      <c r="S1799" s="137">
        <v>0</v>
      </c>
      <c r="T1799" s="138">
        <f>S1799*H1799</f>
        <v>0</v>
      </c>
      <c r="AR1799" s="139" t="s">
        <v>255</v>
      </c>
      <c r="AT1799" s="139" t="s">
        <v>160</v>
      </c>
      <c r="AU1799" s="139" t="s">
        <v>82</v>
      </c>
      <c r="AY1799" s="17" t="s">
        <v>158</v>
      </c>
      <c r="BE1799" s="140">
        <f>IF(N1799="základní",J1799,0)</f>
        <v>0</v>
      </c>
      <c r="BF1799" s="140">
        <f>IF(N1799="snížená",J1799,0)</f>
        <v>0</v>
      </c>
      <c r="BG1799" s="140">
        <f>IF(N1799="zákl. přenesená",J1799,0)</f>
        <v>0</v>
      </c>
      <c r="BH1799" s="140">
        <f>IF(N1799="sníž. přenesená",J1799,0)</f>
        <v>0</v>
      </c>
      <c r="BI1799" s="140">
        <f>IF(N1799="nulová",J1799,0)</f>
        <v>0</v>
      </c>
      <c r="BJ1799" s="17" t="s">
        <v>80</v>
      </c>
      <c r="BK1799" s="140">
        <f>ROUND(I1799*H1799,2)</f>
        <v>0</v>
      </c>
      <c r="BL1799" s="17" t="s">
        <v>255</v>
      </c>
      <c r="BM1799" s="139" t="s">
        <v>2216</v>
      </c>
    </row>
    <row r="1800" spans="2:65" s="13" customFormat="1">
      <c r="B1800" s="147"/>
      <c r="D1800" s="142" t="s">
        <v>167</v>
      </c>
      <c r="E1800" s="148" t="s">
        <v>1</v>
      </c>
      <c r="F1800" s="149" t="s">
        <v>2209</v>
      </c>
      <c r="H1800" s="150">
        <v>6.5</v>
      </c>
      <c r="L1800" s="147"/>
      <c r="M1800" s="151"/>
      <c r="T1800" s="152"/>
      <c r="AT1800" s="148" t="s">
        <v>167</v>
      </c>
      <c r="AU1800" s="148" t="s">
        <v>82</v>
      </c>
      <c r="AV1800" s="13" t="s">
        <v>82</v>
      </c>
      <c r="AW1800" s="13" t="s">
        <v>28</v>
      </c>
      <c r="AX1800" s="13" t="s">
        <v>72</v>
      </c>
      <c r="AY1800" s="148" t="s">
        <v>158</v>
      </c>
    </row>
    <row r="1801" spans="2:65" s="13" customFormat="1">
      <c r="B1801" s="147"/>
      <c r="D1801" s="142" t="s">
        <v>167</v>
      </c>
      <c r="E1801" s="148" t="s">
        <v>1</v>
      </c>
      <c r="F1801" s="149" t="s">
        <v>2210</v>
      </c>
      <c r="H1801" s="150">
        <v>12.4</v>
      </c>
      <c r="L1801" s="147"/>
      <c r="M1801" s="151"/>
      <c r="T1801" s="152"/>
      <c r="AT1801" s="148" t="s">
        <v>167</v>
      </c>
      <c r="AU1801" s="148" t="s">
        <v>82</v>
      </c>
      <c r="AV1801" s="13" t="s">
        <v>82</v>
      </c>
      <c r="AW1801" s="13" t="s">
        <v>28</v>
      </c>
      <c r="AX1801" s="13" t="s">
        <v>72</v>
      </c>
      <c r="AY1801" s="148" t="s">
        <v>158</v>
      </c>
    </row>
    <row r="1802" spans="2:65" s="13" customFormat="1">
      <c r="B1802" s="147"/>
      <c r="D1802" s="142" t="s">
        <v>167</v>
      </c>
      <c r="E1802" s="148" t="s">
        <v>1</v>
      </c>
      <c r="F1802" s="149" t="s">
        <v>2211</v>
      </c>
      <c r="H1802" s="150">
        <v>53.4</v>
      </c>
      <c r="L1802" s="147"/>
      <c r="M1802" s="151"/>
      <c r="T1802" s="152"/>
      <c r="AT1802" s="148" t="s">
        <v>167</v>
      </c>
      <c r="AU1802" s="148" t="s">
        <v>82</v>
      </c>
      <c r="AV1802" s="13" t="s">
        <v>82</v>
      </c>
      <c r="AW1802" s="13" t="s">
        <v>28</v>
      </c>
      <c r="AX1802" s="13" t="s">
        <v>72</v>
      </c>
      <c r="AY1802" s="148" t="s">
        <v>158</v>
      </c>
    </row>
    <row r="1803" spans="2:65" s="13" customFormat="1">
      <c r="B1803" s="147"/>
      <c r="D1803" s="142" t="s">
        <v>167</v>
      </c>
      <c r="E1803" s="148" t="s">
        <v>1</v>
      </c>
      <c r="F1803" s="149" t="s">
        <v>2212</v>
      </c>
      <c r="H1803" s="150">
        <v>44</v>
      </c>
      <c r="L1803" s="147"/>
      <c r="M1803" s="151"/>
      <c r="T1803" s="152"/>
      <c r="AT1803" s="148" t="s">
        <v>167</v>
      </c>
      <c r="AU1803" s="148" t="s">
        <v>82</v>
      </c>
      <c r="AV1803" s="13" t="s">
        <v>82</v>
      </c>
      <c r="AW1803" s="13" t="s">
        <v>28</v>
      </c>
      <c r="AX1803" s="13" t="s">
        <v>72</v>
      </c>
      <c r="AY1803" s="148" t="s">
        <v>158</v>
      </c>
    </row>
    <row r="1804" spans="2:65" s="14" customFormat="1">
      <c r="B1804" s="153"/>
      <c r="D1804" s="142" t="s">
        <v>167</v>
      </c>
      <c r="E1804" s="154" t="s">
        <v>1</v>
      </c>
      <c r="F1804" s="155" t="s">
        <v>200</v>
      </c>
      <c r="H1804" s="156">
        <v>116.3</v>
      </c>
      <c r="L1804" s="153"/>
      <c r="M1804" s="157"/>
      <c r="T1804" s="158"/>
      <c r="AT1804" s="154" t="s">
        <v>167</v>
      </c>
      <c r="AU1804" s="154" t="s">
        <v>82</v>
      </c>
      <c r="AV1804" s="14" t="s">
        <v>165</v>
      </c>
      <c r="AW1804" s="14" t="s">
        <v>28</v>
      </c>
      <c r="AX1804" s="14" t="s">
        <v>80</v>
      </c>
      <c r="AY1804" s="154" t="s">
        <v>158</v>
      </c>
    </row>
    <row r="1805" spans="2:65" s="1" customFormat="1" ht="16.5" customHeight="1">
      <c r="B1805" s="128"/>
      <c r="C1805" s="129" t="s">
        <v>2217</v>
      </c>
      <c r="D1805" s="129" t="s">
        <v>160</v>
      </c>
      <c r="E1805" s="130" t="s">
        <v>2218</v>
      </c>
      <c r="F1805" s="131" t="s">
        <v>2219</v>
      </c>
      <c r="G1805" s="132" t="s">
        <v>237</v>
      </c>
      <c r="H1805" s="133">
        <v>8</v>
      </c>
      <c r="I1805" s="184"/>
      <c r="J1805" s="134">
        <f>ROUND(I1805*H1805,2)</f>
        <v>0</v>
      </c>
      <c r="K1805" s="131" t="s">
        <v>164</v>
      </c>
      <c r="L1805" s="29"/>
      <c r="M1805" s="135" t="s">
        <v>1</v>
      </c>
      <c r="N1805" s="136" t="s">
        <v>37</v>
      </c>
      <c r="O1805" s="137">
        <v>0.215</v>
      </c>
      <c r="P1805" s="137">
        <f>O1805*H1805</f>
        <v>1.72</v>
      </c>
      <c r="Q1805" s="137">
        <v>0</v>
      </c>
      <c r="R1805" s="137">
        <f>Q1805*H1805</f>
        <v>0</v>
      </c>
      <c r="S1805" s="137">
        <v>0</v>
      </c>
      <c r="T1805" s="138">
        <f>S1805*H1805</f>
        <v>0</v>
      </c>
      <c r="AR1805" s="139" t="s">
        <v>255</v>
      </c>
      <c r="AT1805" s="139" t="s">
        <v>160</v>
      </c>
      <c r="AU1805" s="139" t="s">
        <v>82</v>
      </c>
      <c r="AY1805" s="17" t="s">
        <v>158</v>
      </c>
      <c r="BE1805" s="140">
        <f>IF(N1805="základní",J1805,0)</f>
        <v>0</v>
      </c>
      <c r="BF1805" s="140">
        <f>IF(N1805="snížená",J1805,0)</f>
        <v>0</v>
      </c>
      <c r="BG1805" s="140">
        <f>IF(N1805="zákl. přenesená",J1805,0)</f>
        <v>0</v>
      </c>
      <c r="BH1805" s="140">
        <f>IF(N1805="sníž. přenesená",J1805,0)</f>
        <v>0</v>
      </c>
      <c r="BI1805" s="140">
        <f>IF(N1805="nulová",J1805,0)</f>
        <v>0</v>
      </c>
      <c r="BJ1805" s="17" t="s">
        <v>80</v>
      </c>
      <c r="BK1805" s="140">
        <f>ROUND(I1805*H1805,2)</f>
        <v>0</v>
      </c>
      <c r="BL1805" s="17" t="s">
        <v>255</v>
      </c>
      <c r="BM1805" s="139" t="s">
        <v>2220</v>
      </c>
    </row>
    <row r="1806" spans="2:65" s="13" customFormat="1">
      <c r="B1806" s="147"/>
      <c r="D1806" s="142" t="s">
        <v>167</v>
      </c>
      <c r="E1806" s="148" t="s">
        <v>1</v>
      </c>
      <c r="F1806" s="149" t="s">
        <v>2221</v>
      </c>
      <c r="H1806" s="150">
        <v>8</v>
      </c>
      <c r="L1806" s="147"/>
      <c r="M1806" s="151"/>
      <c r="T1806" s="152"/>
      <c r="AT1806" s="148" t="s">
        <v>167</v>
      </c>
      <c r="AU1806" s="148" t="s">
        <v>82</v>
      </c>
      <c r="AV1806" s="13" t="s">
        <v>82</v>
      </c>
      <c r="AW1806" s="13" t="s">
        <v>28</v>
      </c>
      <c r="AX1806" s="13" t="s">
        <v>80</v>
      </c>
      <c r="AY1806" s="148" t="s">
        <v>158</v>
      </c>
    </row>
    <row r="1807" spans="2:65" s="1" customFormat="1" ht="24.2" customHeight="1">
      <c r="B1807" s="128"/>
      <c r="C1807" s="129" t="s">
        <v>2222</v>
      </c>
      <c r="D1807" s="129" t="s">
        <v>160</v>
      </c>
      <c r="E1807" s="130" t="s">
        <v>2223</v>
      </c>
      <c r="F1807" s="131" t="s">
        <v>2224</v>
      </c>
      <c r="G1807" s="132" t="s">
        <v>237</v>
      </c>
      <c r="H1807" s="133">
        <v>1.5</v>
      </c>
      <c r="I1807" s="184"/>
      <c r="J1807" s="134">
        <f>ROUND(I1807*H1807,2)</f>
        <v>0</v>
      </c>
      <c r="K1807" s="131" t="s">
        <v>164</v>
      </c>
      <c r="L1807" s="29"/>
      <c r="M1807" s="135" t="s">
        <v>1</v>
      </c>
      <c r="N1807" s="136" t="s">
        <v>37</v>
      </c>
      <c r="O1807" s="137">
        <v>0.35499999999999998</v>
      </c>
      <c r="P1807" s="137">
        <f>O1807*H1807</f>
        <v>0.53249999999999997</v>
      </c>
      <c r="Q1807" s="137">
        <v>3.7399999999999998E-3</v>
      </c>
      <c r="R1807" s="137">
        <f>Q1807*H1807</f>
        <v>5.6099999999999995E-3</v>
      </c>
      <c r="S1807" s="137">
        <v>0</v>
      </c>
      <c r="T1807" s="138">
        <f>S1807*H1807</f>
        <v>0</v>
      </c>
      <c r="AR1807" s="139" t="s">
        <v>255</v>
      </c>
      <c r="AT1807" s="139" t="s">
        <v>160</v>
      </c>
      <c r="AU1807" s="139" t="s">
        <v>82</v>
      </c>
      <c r="AY1807" s="17" t="s">
        <v>158</v>
      </c>
      <c r="BE1807" s="140">
        <f>IF(N1807="základní",J1807,0)</f>
        <v>0</v>
      </c>
      <c r="BF1807" s="140">
        <f>IF(N1807="snížená",J1807,0)</f>
        <v>0</v>
      </c>
      <c r="BG1807" s="140">
        <f>IF(N1807="zákl. přenesená",J1807,0)</f>
        <v>0</v>
      </c>
      <c r="BH1807" s="140">
        <f>IF(N1807="sníž. přenesená",J1807,0)</f>
        <v>0</v>
      </c>
      <c r="BI1807" s="140">
        <f>IF(N1807="nulová",J1807,0)</f>
        <v>0</v>
      </c>
      <c r="BJ1807" s="17" t="s">
        <v>80</v>
      </c>
      <c r="BK1807" s="140">
        <f>ROUND(I1807*H1807,2)</f>
        <v>0</v>
      </c>
      <c r="BL1807" s="17" t="s">
        <v>255</v>
      </c>
      <c r="BM1807" s="139" t="s">
        <v>2225</v>
      </c>
    </row>
    <row r="1808" spans="2:65" s="13" customFormat="1">
      <c r="B1808" s="147"/>
      <c r="D1808" s="142" t="s">
        <v>167</v>
      </c>
      <c r="E1808" s="148" t="s">
        <v>1</v>
      </c>
      <c r="F1808" s="149" t="s">
        <v>2226</v>
      </c>
      <c r="H1808" s="150">
        <v>1.5</v>
      </c>
      <c r="L1808" s="147"/>
      <c r="M1808" s="151"/>
      <c r="T1808" s="152"/>
      <c r="AT1808" s="148" t="s">
        <v>167</v>
      </c>
      <c r="AU1808" s="148" t="s">
        <v>82</v>
      </c>
      <c r="AV1808" s="13" t="s">
        <v>82</v>
      </c>
      <c r="AW1808" s="13" t="s">
        <v>28</v>
      </c>
      <c r="AX1808" s="13" t="s">
        <v>80</v>
      </c>
      <c r="AY1808" s="148" t="s">
        <v>158</v>
      </c>
    </row>
    <row r="1809" spans="2:65" s="1" customFormat="1" ht="24.2" customHeight="1">
      <c r="B1809" s="128"/>
      <c r="C1809" s="129" t="s">
        <v>2227</v>
      </c>
      <c r="D1809" s="129" t="s">
        <v>160</v>
      </c>
      <c r="E1809" s="130" t="s">
        <v>2228</v>
      </c>
      <c r="F1809" s="131" t="s">
        <v>2229</v>
      </c>
      <c r="G1809" s="132" t="s">
        <v>188</v>
      </c>
      <c r="H1809" s="133">
        <v>0.51700000000000002</v>
      </c>
      <c r="I1809" s="184"/>
      <c r="J1809" s="134">
        <f>ROUND(I1809*H1809,2)</f>
        <v>0</v>
      </c>
      <c r="K1809" s="131" t="s">
        <v>164</v>
      </c>
      <c r="L1809" s="29"/>
      <c r="M1809" s="135" t="s">
        <v>1</v>
      </c>
      <c r="N1809" s="136" t="s">
        <v>37</v>
      </c>
      <c r="O1809" s="137">
        <v>4.82</v>
      </c>
      <c r="P1809" s="137">
        <f>O1809*H1809</f>
        <v>2.49194</v>
      </c>
      <c r="Q1809" s="137">
        <v>0</v>
      </c>
      <c r="R1809" s="137">
        <f>Q1809*H1809</f>
        <v>0</v>
      </c>
      <c r="S1809" s="137">
        <v>0</v>
      </c>
      <c r="T1809" s="138">
        <f>S1809*H1809</f>
        <v>0</v>
      </c>
      <c r="AR1809" s="139" t="s">
        <v>255</v>
      </c>
      <c r="AT1809" s="139" t="s">
        <v>160</v>
      </c>
      <c r="AU1809" s="139" t="s">
        <v>82</v>
      </c>
      <c r="AY1809" s="17" t="s">
        <v>158</v>
      </c>
      <c r="BE1809" s="140">
        <f>IF(N1809="základní",J1809,0)</f>
        <v>0</v>
      </c>
      <c r="BF1809" s="140">
        <f>IF(N1809="snížená",J1809,0)</f>
        <v>0</v>
      </c>
      <c r="BG1809" s="140">
        <f>IF(N1809="zákl. přenesená",J1809,0)</f>
        <v>0</v>
      </c>
      <c r="BH1809" s="140">
        <f>IF(N1809="sníž. přenesená",J1809,0)</f>
        <v>0</v>
      </c>
      <c r="BI1809" s="140">
        <f>IF(N1809="nulová",J1809,0)</f>
        <v>0</v>
      </c>
      <c r="BJ1809" s="17" t="s">
        <v>80</v>
      </c>
      <c r="BK1809" s="140">
        <f>ROUND(I1809*H1809,2)</f>
        <v>0</v>
      </c>
      <c r="BL1809" s="17" t="s">
        <v>255</v>
      </c>
      <c r="BM1809" s="139" t="s">
        <v>2230</v>
      </c>
    </row>
    <row r="1810" spans="2:65" s="11" customFormat="1" ht="22.9" customHeight="1">
      <c r="B1810" s="117"/>
      <c r="D1810" s="118" t="s">
        <v>71</v>
      </c>
      <c r="E1810" s="126" t="s">
        <v>2231</v>
      </c>
      <c r="F1810" s="126" t="s">
        <v>2232</v>
      </c>
      <c r="J1810" s="127">
        <f>BK1810</f>
        <v>0</v>
      </c>
      <c r="L1810" s="117"/>
      <c r="M1810" s="121"/>
      <c r="P1810" s="122">
        <f>SUM(P1811:P1885)</f>
        <v>65.359023000000008</v>
      </c>
      <c r="R1810" s="122">
        <f>SUM(R1811:R1885)</f>
        <v>1.4464725299999999</v>
      </c>
      <c r="T1810" s="123">
        <f>SUM(T1811:T1885)</f>
        <v>0.58554864000000006</v>
      </c>
      <c r="AR1810" s="118" t="s">
        <v>82</v>
      </c>
      <c r="AT1810" s="124" t="s">
        <v>71</v>
      </c>
      <c r="AU1810" s="124" t="s">
        <v>80</v>
      </c>
      <c r="AY1810" s="118" t="s">
        <v>158</v>
      </c>
      <c r="BK1810" s="125">
        <f>SUM(BK1811:BK1885)</f>
        <v>0</v>
      </c>
    </row>
    <row r="1811" spans="2:65" s="1" customFormat="1" ht="16.5" customHeight="1">
      <c r="B1811" s="128"/>
      <c r="C1811" s="129" t="s">
        <v>2233</v>
      </c>
      <c r="D1811" s="129" t="s">
        <v>160</v>
      </c>
      <c r="E1811" s="130" t="s">
        <v>2234</v>
      </c>
      <c r="F1811" s="131" t="s">
        <v>2235</v>
      </c>
      <c r="G1811" s="132" t="s">
        <v>212</v>
      </c>
      <c r="H1811" s="133">
        <v>15.528</v>
      </c>
      <c r="I1811" s="184"/>
      <c r="J1811" s="134">
        <f>ROUND(I1811*H1811,2)</f>
        <v>0</v>
      </c>
      <c r="K1811" s="131" t="s">
        <v>164</v>
      </c>
      <c r="L1811" s="29"/>
      <c r="M1811" s="135" t="s">
        <v>1</v>
      </c>
      <c r="N1811" s="136" t="s">
        <v>37</v>
      </c>
      <c r="O1811" s="137">
        <v>0.12</v>
      </c>
      <c r="P1811" s="137">
        <f>O1811*H1811</f>
        <v>1.8633599999999999</v>
      </c>
      <c r="Q1811" s="137">
        <v>0</v>
      </c>
      <c r="R1811" s="137">
        <f>Q1811*H1811</f>
        <v>0</v>
      </c>
      <c r="S1811" s="137">
        <v>1.6379999999999999E-2</v>
      </c>
      <c r="T1811" s="138">
        <f>S1811*H1811</f>
        <v>0.25434864000000001</v>
      </c>
      <c r="AR1811" s="139" t="s">
        <v>255</v>
      </c>
      <c r="AT1811" s="139" t="s">
        <v>160</v>
      </c>
      <c r="AU1811" s="139" t="s">
        <v>82</v>
      </c>
      <c r="AY1811" s="17" t="s">
        <v>158</v>
      </c>
      <c r="BE1811" s="140">
        <f>IF(N1811="základní",J1811,0)</f>
        <v>0</v>
      </c>
      <c r="BF1811" s="140">
        <f>IF(N1811="snížená",J1811,0)</f>
        <v>0</v>
      </c>
      <c r="BG1811" s="140">
        <f>IF(N1811="zákl. přenesená",J1811,0)</f>
        <v>0</v>
      </c>
      <c r="BH1811" s="140">
        <f>IF(N1811="sníž. přenesená",J1811,0)</f>
        <v>0</v>
      </c>
      <c r="BI1811" s="140">
        <f>IF(N1811="nulová",J1811,0)</f>
        <v>0</v>
      </c>
      <c r="BJ1811" s="17" t="s">
        <v>80</v>
      </c>
      <c r="BK1811" s="140">
        <f>ROUND(I1811*H1811,2)</f>
        <v>0</v>
      </c>
      <c r="BL1811" s="17" t="s">
        <v>255</v>
      </c>
      <c r="BM1811" s="139" t="s">
        <v>2236</v>
      </c>
    </row>
    <row r="1812" spans="2:65" s="13" customFormat="1">
      <c r="B1812" s="147"/>
      <c r="D1812" s="142" t="s">
        <v>167</v>
      </c>
      <c r="E1812" s="148" t="s">
        <v>1</v>
      </c>
      <c r="F1812" s="149" t="s">
        <v>2237</v>
      </c>
      <c r="H1812" s="150">
        <v>15.528</v>
      </c>
      <c r="L1812" s="147"/>
      <c r="M1812" s="151"/>
      <c r="T1812" s="152"/>
      <c r="AT1812" s="148" t="s">
        <v>167</v>
      </c>
      <c r="AU1812" s="148" t="s">
        <v>82</v>
      </c>
      <c r="AV1812" s="13" t="s">
        <v>82</v>
      </c>
      <c r="AW1812" s="13" t="s">
        <v>28</v>
      </c>
      <c r="AX1812" s="13" t="s">
        <v>80</v>
      </c>
      <c r="AY1812" s="148" t="s">
        <v>158</v>
      </c>
    </row>
    <row r="1813" spans="2:65" s="1" customFormat="1" ht="24.2" customHeight="1">
      <c r="B1813" s="128"/>
      <c r="C1813" s="129" t="s">
        <v>2238</v>
      </c>
      <c r="D1813" s="129" t="s">
        <v>160</v>
      </c>
      <c r="E1813" s="130" t="s">
        <v>2239</v>
      </c>
      <c r="F1813" s="131" t="s">
        <v>2240</v>
      </c>
      <c r="G1813" s="132" t="s">
        <v>310</v>
      </c>
      <c r="H1813" s="133">
        <v>12</v>
      </c>
      <c r="I1813" s="184"/>
      <c r="J1813" s="134">
        <f>ROUND(I1813*H1813,2)</f>
        <v>0</v>
      </c>
      <c r="K1813" s="131" t="s">
        <v>164</v>
      </c>
      <c r="L1813" s="29"/>
      <c r="M1813" s="135" t="s">
        <v>1</v>
      </c>
      <c r="N1813" s="136" t="s">
        <v>37</v>
      </c>
      <c r="O1813" s="137">
        <v>1.6819999999999999</v>
      </c>
      <c r="P1813" s="137">
        <f>O1813*H1813</f>
        <v>20.183999999999997</v>
      </c>
      <c r="Q1813" s="137">
        <v>0</v>
      </c>
      <c r="R1813" s="137">
        <f>Q1813*H1813</f>
        <v>0</v>
      </c>
      <c r="S1813" s="137">
        <v>0</v>
      </c>
      <c r="T1813" s="138">
        <f>S1813*H1813</f>
        <v>0</v>
      </c>
      <c r="AR1813" s="139" t="s">
        <v>255</v>
      </c>
      <c r="AT1813" s="139" t="s">
        <v>160</v>
      </c>
      <c r="AU1813" s="139" t="s">
        <v>82</v>
      </c>
      <c r="AY1813" s="17" t="s">
        <v>158</v>
      </c>
      <c r="BE1813" s="140">
        <f>IF(N1813="základní",J1813,0)</f>
        <v>0</v>
      </c>
      <c r="BF1813" s="140">
        <f>IF(N1813="snížená",J1813,0)</f>
        <v>0</v>
      </c>
      <c r="BG1813" s="140">
        <f>IF(N1813="zákl. přenesená",J1813,0)</f>
        <v>0</v>
      </c>
      <c r="BH1813" s="140">
        <f>IF(N1813="sníž. přenesená",J1813,0)</f>
        <v>0</v>
      </c>
      <c r="BI1813" s="140">
        <f>IF(N1813="nulová",J1813,0)</f>
        <v>0</v>
      </c>
      <c r="BJ1813" s="17" t="s">
        <v>80</v>
      </c>
      <c r="BK1813" s="140">
        <f>ROUND(I1813*H1813,2)</f>
        <v>0</v>
      </c>
      <c r="BL1813" s="17" t="s">
        <v>255</v>
      </c>
      <c r="BM1813" s="139" t="s">
        <v>2241</v>
      </c>
    </row>
    <row r="1814" spans="2:65" s="13" customFormat="1">
      <c r="B1814" s="147"/>
      <c r="D1814" s="142" t="s">
        <v>167</v>
      </c>
      <c r="E1814" s="148" t="s">
        <v>1</v>
      </c>
      <c r="F1814" s="149" t="s">
        <v>2242</v>
      </c>
      <c r="H1814" s="150">
        <v>12</v>
      </c>
      <c r="L1814" s="147"/>
      <c r="M1814" s="151"/>
      <c r="T1814" s="152"/>
      <c r="AT1814" s="148" t="s">
        <v>167</v>
      </c>
      <c r="AU1814" s="148" t="s">
        <v>82</v>
      </c>
      <c r="AV1814" s="13" t="s">
        <v>82</v>
      </c>
      <c r="AW1814" s="13" t="s">
        <v>28</v>
      </c>
      <c r="AX1814" s="13" t="s">
        <v>80</v>
      </c>
      <c r="AY1814" s="148" t="s">
        <v>158</v>
      </c>
    </row>
    <row r="1815" spans="2:65" s="1" customFormat="1" ht="24.2" customHeight="1">
      <c r="B1815" s="128"/>
      <c r="C1815" s="129" t="s">
        <v>2243</v>
      </c>
      <c r="D1815" s="129" t="s">
        <v>160</v>
      </c>
      <c r="E1815" s="130" t="s">
        <v>2244</v>
      </c>
      <c r="F1815" s="131" t="s">
        <v>2245</v>
      </c>
      <c r="G1815" s="132" t="s">
        <v>310</v>
      </c>
      <c r="H1815" s="133">
        <v>7</v>
      </c>
      <c r="I1815" s="184"/>
      <c r="J1815" s="134">
        <f>ROUND(I1815*H1815,2)</f>
        <v>0</v>
      </c>
      <c r="K1815" s="131" t="s">
        <v>164</v>
      </c>
      <c r="L1815" s="29"/>
      <c r="M1815" s="135" t="s">
        <v>1</v>
      </c>
      <c r="N1815" s="136" t="s">
        <v>37</v>
      </c>
      <c r="O1815" s="137">
        <v>1.825</v>
      </c>
      <c r="P1815" s="137">
        <f>O1815*H1815</f>
        <v>12.775</v>
      </c>
      <c r="Q1815" s="137">
        <v>0</v>
      </c>
      <c r="R1815" s="137">
        <f>Q1815*H1815</f>
        <v>0</v>
      </c>
      <c r="S1815" s="137">
        <v>0</v>
      </c>
      <c r="T1815" s="138">
        <f>S1815*H1815</f>
        <v>0</v>
      </c>
      <c r="AR1815" s="139" t="s">
        <v>255</v>
      </c>
      <c r="AT1815" s="139" t="s">
        <v>160</v>
      </c>
      <c r="AU1815" s="139" t="s">
        <v>82</v>
      </c>
      <c r="AY1815" s="17" t="s">
        <v>158</v>
      </c>
      <c r="BE1815" s="140">
        <f>IF(N1815="základní",J1815,0)</f>
        <v>0</v>
      </c>
      <c r="BF1815" s="140">
        <f>IF(N1815="snížená",J1815,0)</f>
        <v>0</v>
      </c>
      <c r="BG1815" s="140">
        <f>IF(N1815="zákl. přenesená",J1815,0)</f>
        <v>0</v>
      </c>
      <c r="BH1815" s="140">
        <f>IF(N1815="sníž. přenesená",J1815,0)</f>
        <v>0</v>
      </c>
      <c r="BI1815" s="140">
        <f>IF(N1815="nulová",J1815,0)</f>
        <v>0</v>
      </c>
      <c r="BJ1815" s="17" t="s">
        <v>80</v>
      </c>
      <c r="BK1815" s="140">
        <f>ROUND(I1815*H1815,2)</f>
        <v>0</v>
      </c>
      <c r="BL1815" s="17" t="s">
        <v>255</v>
      </c>
      <c r="BM1815" s="139" t="s">
        <v>2246</v>
      </c>
    </row>
    <row r="1816" spans="2:65" s="13" customFormat="1">
      <c r="B1816" s="147"/>
      <c r="D1816" s="142" t="s">
        <v>167</v>
      </c>
      <c r="E1816" s="148" t="s">
        <v>1</v>
      </c>
      <c r="F1816" s="149" t="s">
        <v>2247</v>
      </c>
      <c r="H1816" s="150">
        <v>7</v>
      </c>
      <c r="L1816" s="147"/>
      <c r="M1816" s="151"/>
      <c r="T1816" s="152"/>
      <c r="AT1816" s="148" t="s">
        <v>167</v>
      </c>
      <c r="AU1816" s="148" t="s">
        <v>82</v>
      </c>
      <c r="AV1816" s="13" t="s">
        <v>82</v>
      </c>
      <c r="AW1816" s="13" t="s">
        <v>28</v>
      </c>
      <c r="AX1816" s="13" t="s">
        <v>80</v>
      </c>
      <c r="AY1816" s="148" t="s">
        <v>158</v>
      </c>
    </row>
    <row r="1817" spans="2:65" s="1" customFormat="1" ht="24.2" customHeight="1">
      <c r="B1817" s="128"/>
      <c r="C1817" s="159" t="s">
        <v>2248</v>
      </c>
      <c r="D1817" s="159" t="s">
        <v>242</v>
      </c>
      <c r="E1817" s="160" t="s">
        <v>2249</v>
      </c>
      <c r="F1817" s="161" t="s">
        <v>2250</v>
      </c>
      <c r="G1817" s="162" t="s">
        <v>310</v>
      </c>
      <c r="H1817" s="163">
        <v>19</v>
      </c>
      <c r="I1817" s="188"/>
      <c r="J1817" s="164">
        <f>ROUND(I1817*H1817,2)</f>
        <v>0</v>
      </c>
      <c r="K1817" s="161" t="s">
        <v>1</v>
      </c>
      <c r="L1817" s="165"/>
      <c r="M1817" s="166" t="s">
        <v>1</v>
      </c>
      <c r="N1817" s="167" t="s">
        <v>37</v>
      </c>
      <c r="O1817" s="137">
        <v>0</v>
      </c>
      <c r="P1817" s="137">
        <f>O1817*H1817</f>
        <v>0</v>
      </c>
      <c r="Q1817" s="137">
        <v>0.02</v>
      </c>
      <c r="R1817" s="137">
        <f>Q1817*H1817</f>
        <v>0.38</v>
      </c>
      <c r="S1817" s="137">
        <v>0</v>
      </c>
      <c r="T1817" s="138">
        <f>S1817*H1817</f>
        <v>0</v>
      </c>
      <c r="AR1817" s="139" t="s">
        <v>357</v>
      </c>
      <c r="AT1817" s="139" t="s">
        <v>242</v>
      </c>
      <c r="AU1817" s="139" t="s">
        <v>82</v>
      </c>
      <c r="AY1817" s="17" t="s">
        <v>158</v>
      </c>
      <c r="BE1817" s="140">
        <f>IF(N1817="základní",J1817,0)</f>
        <v>0</v>
      </c>
      <c r="BF1817" s="140">
        <f>IF(N1817="snížená",J1817,0)</f>
        <v>0</v>
      </c>
      <c r="BG1817" s="140">
        <f>IF(N1817="zákl. přenesená",J1817,0)</f>
        <v>0</v>
      </c>
      <c r="BH1817" s="140">
        <f>IF(N1817="sníž. přenesená",J1817,0)</f>
        <v>0</v>
      </c>
      <c r="BI1817" s="140">
        <f>IF(N1817="nulová",J1817,0)</f>
        <v>0</v>
      </c>
      <c r="BJ1817" s="17" t="s">
        <v>80</v>
      </c>
      <c r="BK1817" s="140">
        <f>ROUND(I1817*H1817,2)</f>
        <v>0</v>
      </c>
      <c r="BL1817" s="17" t="s">
        <v>255</v>
      </c>
      <c r="BM1817" s="139" t="s">
        <v>2251</v>
      </c>
    </row>
    <row r="1818" spans="2:65" s="12" customFormat="1">
      <c r="B1818" s="141"/>
      <c r="D1818" s="142" t="s">
        <v>167</v>
      </c>
      <c r="E1818" s="143" t="s">
        <v>1</v>
      </c>
      <c r="F1818" s="144" t="s">
        <v>1174</v>
      </c>
      <c r="H1818" s="143" t="s">
        <v>1</v>
      </c>
      <c r="L1818" s="141"/>
      <c r="M1818" s="145"/>
      <c r="T1818" s="146"/>
      <c r="AT1818" s="143" t="s">
        <v>167</v>
      </c>
      <c r="AU1818" s="143" t="s">
        <v>82</v>
      </c>
      <c r="AV1818" s="12" t="s">
        <v>80</v>
      </c>
      <c r="AW1818" s="12" t="s">
        <v>28</v>
      </c>
      <c r="AX1818" s="12" t="s">
        <v>72</v>
      </c>
      <c r="AY1818" s="143" t="s">
        <v>158</v>
      </c>
    </row>
    <row r="1819" spans="2:65" s="13" customFormat="1">
      <c r="B1819" s="147"/>
      <c r="D1819" s="142" t="s">
        <v>167</v>
      </c>
      <c r="E1819" s="148" t="s">
        <v>1</v>
      </c>
      <c r="F1819" s="149" t="s">
        <v>2242</v>
      </c>
      <c r="H1819" s="150">
        <v>12</v>
      </c>
      <c r="L1819" s="147"/>
      <c r="M1819" s="151"/>
      <c r="T1819" s="152"/>
      <c r="AT1819" s="148" t="s">
        <v>167</v>
      </c>
      <c r="AU1819" s="148" t="s">
        <v>82</v>
      </c>
      <c r="AV1819" s="13" t="s">
        <v>82</v>
      </c>
      <c r="AW1819" s="13" t="s">
        <v>28</v>
      </c>
      <c r="AX1819" s="13" t="s">
        <v>72</v>
      </c>
      <c r="AY1819" s="148" t="s">
        <v>158</v>
      </c>
    </row>
    <row r="1820" spans="2:65" s="13" customFormat="1">
      <c r="B1820" s="147"/>
      <c r="D1820" s="142" t="s">
        <v>167</v>
      </c>
      <c r="E1820" s="148" t="s">
        <v>1</v>
      </c>
      <c r="F1820" s="149" t="s">
        <v>2247</v>
      </c>
      <c r="H1820" s="150">
        <v>7</v>
      </c>
      <c r="L1820" s="147"/>
      <c r="M1820" s="151"/>
      <c r="T1820" s="152"/>
      <c r="AT1820" s="148" t="s">
        <v>167</v>
      </c>
      <c r="AU1820" s="148" t="s">
        <v>82</v>
      </c>
      <c r="AV1820" s="13" t="s">
        <v>82</v>
      </c>
      <c r="AW1820" s="13" t="s">
        <v>28</v>
      </c>
      <c r="AX1820" s="13" t="s">
        <v>72</v>
      </c>
      <c r="AY1820" s="148" t="s">
        <v>158</v>
      </c>
    </row>
    <row r="1821" spans="2:65" s="14" customFormat="1">
      <c r="B1821" s="153"/>
      <c r="D1821" s="142" t="s">
        <v>167</v>
      </c>
      <c r="E1821" s="154" t="s">
        <v>1</v>
      </c>
      <c r="F1821" s="155" t="s">
        <v>200</v>
      </c>
      <c r="H1821" s="156">
        <v>19</v>
      </c>
      <c r="L1821" s="153"/>
      <c r="M1821" s="157"/>
      <c r="T1821" s="158"/>
      <c r="AT1821" s="154" t="s">
        <v>167</v>
      </c>
      <c r="AU1821" s="154" t="s">
        <v>82</v>
      </c>
      <c r="AV1821" s="14" t="s">
        <v>165</v>
      </c>
      <c r="AW1821" s="14" t="s">
        <v>28</v>
      </c>
      <c r="AX1821" s="14" t="s">
        <v>80</v>
      </c>
      <c r="AY1821" s="154" t="s">
        <v>158</v>
      </c>
    </row>
    <row r="1822" spans="2:65" s="1" customFormat="1" ht="24.2" customHeight="1">
      <c r="B1822" s="128"/>
      <c r="C1822" s="129" t="s">
        <v>2252</v>
      </c>
      <c r="D1822" s="129" t="s">
        <v>160</v>
      </c>
      <c r="E1822" s="130" t="s">
        <v>2253</v>
      </c>
      <c r="F1822" s="131" t="s">
        <v>2254</v>
      </c>
      <c r="G1822" s="132" t="s">
        <v>310</v>
      </c>
      <c r="H1822" s="133">
        <v>2</v>
      </c>
      <c r="I1822" s="184"/>
      <c r="J1822" s="134">
        <f>ROUND(I1822*H1822,2)</f>
        <v>0</v>
      </c>
      <c r="K1822" s="131" t="s">
        <v>164</v>
      </c>
      <c r="L1822" s="29"/>
      <c r="M1822" s="135" t="s">
        <v>1</v>
      </c>
      <c r="N1822" s="136" t="s">
        <v>37</v>
      </c>
      <c r="O1822" s="137">
        <v>2.04</v>
      </c>
      <c r="P1822" s="137">
        <f>O1822*H1822</f>
        <v>4.08</v>
      </c>
      <c r="Q1822" s="137">
        <v>0</v>
      </c>
      <c r="R1822" s="137">
        <f>Q1822*H1822</f>
        <v>0</v>
      </c>
      <c r="S1822" s="137">
        <v>0</v>
      </c>
      <c r="T1822" s="138">
        <f>S1822*H1822</f>
        <v>0</v>
      </c>
      <c r="AR1822" s="139" t="s">
        <v>255</v>
      </c>
      <c r="AT1822" s="139" t="s">
        <v>160</v>
      </c>
      <c r="AU1822" s="139" t="s">
        <v>82</v>
      </c>
      <c r="AY1822" s="17" t="s">
        <v>158</v>
      </c>
      <c r="BE1822" s="140">
        <f>IF(N1822="základní",J1822,0)</f>
        <v>0</v>
      </c>
      <c r="BF1822" s="140">
        <f>IF(N1822="snížená",J1822,0)</f>
        <v>0</v>
      </c>
      <c r="BG1822" s="140">
        <f>IF(N1822="zákl. přenesená",J1822,0)</f>
        <v>0</v>
      </c>
      <c r="BH1822" s="140">
        <f>IF(N1822="sníž. přenesená",J1822,0)</f>
        <v>0</v>
      </c>
      <c r="BI1822" s="140">
        <f>IF(N1822="nulová",J1822,0)</f>
        <v>0</v>
      </c>
      <c r="BJ1822" s="17" t="s">
        <v>80</v>
      </c>
      <c r="BK1822" s="140">
        <f>ROUND(I1822*H1822,2)</f>
        <v>0</v>
      </c>
      <c r="BL1822" s="17" t="s">
        <v>255</v>
      </c>
      <c r="BM1822" s="139" t="s">
        <v>2255</v>
      </c>
    </row>
    <row r="1823" spans="2:65" s="13" customFormat="1">
      <c r="B1823" s="147"/>
      <c r="D1823" s="142" t="s">
        <v>167</v>
      </c>
      <c r="E1823" s="148" t="s">
        <v>1</v>
      </c>
      <c r="F1823" s="149" t="s">
        <v>2256</v>
      </c>
      <c r="H1823" s="150">
        <v>1</v>
      </c>
      <c r="L1823" s="147"/>
      <c r="M1823" s="151"/>
      <c r="T1823" s="152"/>
      <c r="AT1823" s="148" t="s">
        <v>167</v>
      </c>
      <c r="AU1823" s="148" t="s">
        <v>82</v>
      </c>
      <c r="AV1823" s="13" t="s">
        <v>82</v>
      </c>
      <c r="AW1823" s="13" t="s">
        <v>28</v>
      </c>
      <c r="AX1823" s="13" t="s">
        <v>72</v>
      </c>
      <c r="AY1823" s="148" t="s">
        <v>158</v>
      </c>
    </row>
    <row r="1824" spans="2:65" s="13" customFormat="1">
      <c r="B1824" s="147"/>
      <c r="D1824" s="142" t="s">
        <v>167</v>
      </c>
      <c r="E1824" s="148" t="s">
        <v>1</v>
      </c>
      <c r="F1824" s="149" t="s">
        <v>2257</v>
      </c>
      <c r="H1824" s="150">
        <v>1</v>
      </c>
      <c r="L1824" s="147"/>
      <c r="M1824" s="151"/>
      <c r="T1824" s="152"/>
      <c r="AT1824" s="148" t="s">
        <v>167</v>
      </c>
      <c r="AU1824" s="148" t="s">
        <v>82</v>
      </c>
      <c r="AV1824" s="13" t="s">
        <v>82</v>
      </c>
      <c r="AW1824" s="13" t="s">
        <v>28</v>
      </c>
      <c r="AX1824" s="13" t="s">
        <v>72</v>
      </c>
      <c r="AY1824" s="148" t="s">
        <v>158</v>
      </c>
    </row>
    <row r="1825" spans="2:65" s="14" customFormat="1">
      <c r="B1825" s="153"/>
      <c r="D1825" s="142" t="s">
        <v>167</v>
      </c>
      <c r="E1825" s="154" t="s">
        <v>1</v>
      </c>
      <c r="F1825" s="155" t="s">
        <v>200</v>
      </c>
      <c r="H1825" s="156">
        <v>2</v>
      </c>
      <c r="L1825" s="153"/>
      <c r="M1825" s="157"/>
      <c r="T1825" s="158"/>
      <c r="AT1825" s="154" t="s">
        <v>167</v>
      </c>
      <c r="AU1825" s="154" t="s">
        <v>82</v>
      </c>
      <c r="AV1825" s="14" t="s">
        <v>165</v>
      </c>
      <c r="AW1825" s="14" t="s">
        <v>28</v>
      </c>
      <c r="AX1825" s="14" t="s">
        <v>80</v>
      </c>
      <c r="AY1825" s="154" t="s">
        <v>158</v>
      </c>
    </row>
    <row r="1826" spans="2:65" s="1" customFormat="1" ht="24.2" customHeight="1">
      <c r="B1826" s="128"/>
      <c r="C1826" s="159" t="s">
        <v>2258</v>
      </c>
      <c r="D1826" s="159" t="s">
        <v>242</v>
      </c>
      <c r="E1826" s="160" t="s">
        <v>2259</v>
      </c>
      <c r="F1826" s="161" t="s">
        <v>2260</v>
      </c>
      <c r="G1826" s="162" t="s">
        <v>310</v>
      </c>
      <c r="H1826" s="163">
        <v>1</v>
      </c>
      <c r="I1826" s="188"/>
      <c r="J1826" s="164">
        <f>ROUND(I1826*H1826,2)</f>
        <v>0</v>
      </c>
      <c r="K1826" s="161" t="s">
        <v>1</v>
      </c>
      <c r="L1826" s="165"/>
      <c r="M1826" s="166" t="s">
        <v>1</v>
      </c>
      <c r="N1826" s="167" t="s">
        <v>37</v>
      </c>
      <c r="O1826" s="137">
        <v>0</v>
      </c>
      <c r="P1826" s="137">
        <f>O1826*H1826</f>
        <v>0</v>
      </c>
      <c r="Q1826" s="137">
        <v>3.4000000000000002E-2</v>
      </c>
      <c r="R1826" s="137">
        <f>Q1826*H1826</f>
        <v>3.4000000000000002E-2</v>
      </c>
      <c r="S1826" s="137">
        <v>0</v>
      </c>
      <c r="T1826" s="138">
        <f>S1826*H1826</f>
        <v>0</v>
      </c>
      <c r="AR1826" s="139" t="s">
        <v>357</v>
      </c>
      <c r="AT1826" s="139" t="s">
        <v>242</v>
      </c>
      <c r="AU1826" s="139" t="s">
        <v>82</v>
      </c>
      <c r="AY1826" s="17" t="s">
        <v>158</v>
      </c>
      <c r="BE1826" s="140">
        <f>IF(N1826="základní",J1826,0)</f>
        <v>0</v>
      </c>
      <c r="BF1826" s="140">
        <f>IF(N1826="snížená",J1826,0)</f>
        <v>0</v>
      </c>
      <c r="BG1826" s="140">
        <f>IF(N1826="zákl. přenesená",J1826,0)</f>
        <v>0</v>
      </c>
      <c r="BH1826" s="140">
        <f>IF(N1826="sníž. přenesená",J1826,0)</f>
        <v>0</v>
      </c>
      <c r="BI1826" s="140">
        <f>IF(N1826="nulová",J1826,0)</f>
        <v>0</v>
      </c>
      <c r="BJ1826" s="17" t="s">
        <v>80</v>
      </c>
      <c r="BK1826" s="140">
        <f>ROUND(I1826*H1826,2)</f>
        <v>0</v>
      </c>
      <c r="BL1826" s="17" t="s">
        <v>255</v>
      </c>
      <c r="BM1826" s="139" t="s">
        <v>2261</v>
      </c>
    </row>
    <row r="1827" spans="2:65" s="12" customFormat="1">
      <c r="B1827" s="141"/>
      <c r="D1827" s="142" t="s">
        <v>167</v>
      </c>
      <c r="E1827" s="143" t="s">
        <v>1</v>
      </c>
      <c r="F1827" s="144" t="s">
        <v>1174</v>
      </c>
      <c r="H1827" s="143" t="s">
        <v>1</v>
      </c>
      <c r="L1827" s="141"/>
      <c r="M1827" s="145"/>
      <c r="T1827" s="146"/>
      <c r="AT1827" s="143" t="s">
        <v>167</v>
      </c>
      <c r="AU1827" s="143" t="s">
        <v>82</v>
      </c>
      <c r="AV1827" s="12" t="s">
        <v>80</v>
      </c>
      <c r="AW1827" s="12" t="s">
        <v>28</v>
      </c>
      <c r="AX1827" s="12" t="s">
        <v>72</v>
      </c>
      <c r="AY1827" s="143" t="s">
        <v>158</v>
      </c>
    </row>
    <row r="1828" spans="2:65" s="13" customFormat="1">
      <c r="B1828" s="147"/>
      <c r="D1828" s="142" t="s">
        <v>167</v>
      </c>
      <c r="E1828" s="148" t="s">
        <v>1</v>
      </c>
      <c r="F1828" s="149" t="s">
        <v>2256</v>
      </c>
      <c r="H1828" s="150">
        <v>1</v>
      </c>
      <c r="L1828" s="147"/>
      <c r="M1828" s="151"/>
      <c r="T1828" s="152"/>
      <c r="AT1828" s="148" t="s">
        <v>167</v>
      </c>
      <c r="AU1828" s="148" t="s">
        <v>82</v>
      </c>
      <c r="AV1828" s="13" t="s">
        <v>82</v>
      </c>
      <c r="AW1828" s="13" t="s">
        <v>28</v>
      </c>
      <c r="AX1828" s="13" t="s">
        <v>80</v>
      </c>
      <c r="AY1828" s="148" t="s">
        <v>158</v>
      </c>
    </row>
    <row r="1829" spans="2:65" s="1" customFormat="1" ht="24.2" customHeight="1">
      <c r="B1829" s="128"/>
      <c r="C1829" s="159" t="s">
        <v>2262</v>
      </c>
      <c r="D1829" s="159" t="s">
        <v>242</v>
      </c>
      <c r="E1829" s="160" t="s">
        <v>2263</v>
      </c>
      <c r="F1829" s="161" t="s">
        <v>2264</v>
      </c>
      <c r="G1829" s="162" t="s">
        <v>310</v>
      </c>
      <c r="H1829" s="163">
        <v>1</v>
      </c>
      <c r="I1829" s="188"/>
      <c r="J1829" s="164">
        <f>ROUND(I1829*H1829,2)</f>
        <v>0</v>
      </c>
      <c r="K1829" s="161" t="s">
        <v>1</v>
      </c>
      <c r="L1829" s="165"/>
      <c r="M1829" s="166" t="s">
        <v>1</v>
      </c>
      <c r="N1829" s="167" t="s">
        <v>37</v>
      </c>
      <c r="O1829" s="137">
        <v>0</v>
      </c>
      <c r="P1829" s="137">
        <f>O1829*H1829</f>
        <v>0</v>
      </c>
      <c r="Q1829" s="137">
        <v>3.4000000000000002E-2</v>
      </c>
      <c r="R1829" s="137">
        <f>Q1829*H1829</f>
        <v>3.4000000000000002E-2</v>
      </c>
      <c r="S1829" s="137">
        <v>0</v>
      </c>
      <c r="T1829" s="138">
        <f>S1829*H1829</f>
        <v>0</v>
      </c>
      <c r="AR1829" s="139" t="s">
        <v>357</v>
      </c>
      <c r="AT1829" s="139" t="s">
        <v>242</v>
      </c>
      <c r="AU1829" s="139" t="s">
        <v>82</v>
      </c>
      <c r="AY1829" s="17" t="s">
        <v>158</v>
      </c>
      <c r="BE1829" s="140">
        <f>IF(N1829="základní",J1829,0)</f>
        <v>0</v>
      </c>
      <c r="BF1829" s="140">
        <f>IF(N1829="snížená",J1829,0)</f>
        <v>0</v>
      </c>
      <c r="BG1829" s="140">
        <f>IF(N1829="zákl. přenesená",J1829,0)</f>
        <v>0</v>
      </c>
      <c r="BH1829" s="140">
        <f>IF(N1829="sníž. přenesená",J1829,0)</f>
        <v>0</v>
      </c>
      <c r="BI1829" s="140">
        <f>IF(N1829="nulová",J1829,0)</f>
        <v>0</v>
      </c>
      <c r="BJ1829" s="17" t="s">
        <v>80</v>
      </c>
      <c r="BK1829" s="140">
        <f>ROUND(I1829*H1829,2)</f>
        <v>0</v>
      </c>
      <c r="BL1829" s="17" t="s">
        <v>255</v>
      </c>
      <c r="BM1829" s="139" t="s">
        <v>2265</v>
      </c>
    </row>
    <row r="1830" spans="2:65" s="12" customFormat="1">
      <c r="B1830" s="141"/>
      <c r="D1830" s="142" t="s">
        <v>167</v>
      </c>
      <c r="E1830" s="143" t="s">
        <v>1</v>
      </c>
      <c r="F1830" s="144" t="s">
        <v>1174</v>
      </c>
      <c r="H1830" s="143" t="s">
        <v>1</v>
      </c>
      <c r="L1830" s="141"/>
      <c r="M1830" s="145"/>
      <c r="T1830" s="146"/>
      <c r="AT1830" s="143" t="s">
        <v>167</v>
      </c>
      <c r="AU1830" s="143" t="s">
        <v>82</v>
      </c>
      <c r="AV1830" s="12" t="s">
        <v>80</v>
      </c>
      <c r="AW1830" s="12" t="s">
        <v>28</v>
      </c>
      <c r="AX1830" s="12" t="s">
        <v>72</v>
      </c>
      <c r="AY1830" s="143" t="s">
        <v>158</v>
      </c>
    </row>
    <row r="1831" spans="2:65" s="13" customFormat="1">
      <c r="B1831" s="147"/>
      <c r="D1831" s="142" t="s">
        <v>167</v>
      </c>
      <c r="E1831" s="148" t="s">
        <v>1</v>
      </c>
      <c r="F1831" s="149" t="s">
        <v>2257</v>
      </c>
      <c r="H1831" s="150">
        <v>1</v>
      </c>
      <c r="L1831" s="147"/>
      <c r="M1831" s="151"/>
      <c r="T1831" s="152"/>
      <c r="AT1831" s="148" t="s">
        <v>167</v>
      </c>
      <c r="AU1831" s="148" t="s">
        <v>82</v>
      </c>
      <c r="AV1831" s="13" t="s">
        <v>82</v>
      </c>
      <c r="AW1831" s="13" t="s">
        <v>28</v>
      </c>
      <c r="AX1831" s="13" t="s">
        <v>80</v>
      </c>
      <c r="AY1831" s="148" t="s">
        <v>158</v>
      </c>
    </row>
    <row r="1832" spans="2:65" s="1" customFormat="1" ht="24.2" customHeight="1">
      <c r="B1832" s="128"/>
      <c r="C1832" s="129" t="s">
        <v>2266</v>
      </c>
      <c r="D1832" s="129" t="s">
        <v>160</v>
      </c>
      <c r="E1832" s="130" t="s">
        <v>2267</v>
      </c>
      <c r="F1832" s="131" t="s">
        <v>2268</v>
      </c>
      <c r="G1832" s="132" t="s">
        <v>310</v>
      </c>
      <c r="H1832" s="133">
        <v>1</v>
      </c>
      <c r="I1832" s="184"/>
      <c r="J1832" s="134">
        <f>ROUND(I1832*H1832,2)</f>
        <v>0</v>
      </c>
      <c r="K1832" s="131" t="s">
        <v>164</v>
      </c>
      <c r="L1832" s="29"/>
      <c r="M1832" s="135" t="s">
        <v>1</v>
      </c>
      <c r="N1832" s="136" t="s">
        <v>37</v>
      </c>
      <c r="O1832" s="137">
        <v>3.5270000000000001</v>
      </c>
      <c r="P1832" s="137">
        <f>O1832*H1832</f>
        <v>3.5270000000000001</v>
      </c>
      <c r="Q1832" s="137">
        <v>0</v>
      </c>
      <c r="R1832" s="137">
        <f>Q1832*H1832</f>
        <v>0</v>
      </c>
      <c r="S1832" s="137">
        <v>0</v>
      </c>
      <c r="T1832" s="138">
        <f>S1832*H1832</f>
        <v>0</v>
      </c>
      <c r="AR1832" s="139" t="s">
        <v>255</v>
      </c>
      <c r="AT1832" s="139" t="s">
        <v>160</v>
      </c>
      <c r="AU1832" s="139" t="s">
        <v>82</v>
      </c>
      <c r="AY1832" s="17" t="s">
        <v>158</v>
      </c>
      <c r="BE1832" s="140">
        <f>IF(N1832="základní",J1832,0)</f>
        <v>0</v>
      </c>
      <c r="BF1832" s="140">
        <f>IF(N1832="snížená",J1832,0)</f>
        <v>0</v>
      </c>
      <c r="BG1832" s="140">
        <f>IF(N1832="zákl. přenesená",J1832,0)</f>
        <v>0</v>
      </c>
      <c r="BH1832" s="140">
        <f>IF(N1832="sníž. přenesená",J1832,0)</f>
        <v>0</v>
      </c>
      <c r="BI1832" s="140">
        <f>IF(N1832="nulová",J1832,0)</f>
        <v>0</v>
      </c>
      <c r="BJ1832" s="17" t="s">
        <v>80</v>
      </c>
      <c r="BK1832" s="140">
        <f>ROUND(I1832*H1832,2)</f>
        <v>0</v>
      </c>
      <c r="BL1832" s="17" t="s">
        <v>255</v>
      </c>
      <c r="BM1832" s="139" t="s">
        <v>2269</v>
      </c>
    </row>
    <row r="1833" spans="2:65" s="13" customFormat="1">
      <c r="B1833" s="147"/>
      <c r="D1833" s="142" t="s">
        <v>167</v>
      </c>
      <c r="E1833" s="148" t="s">
        <v>1</v>
      </c>
      <c r="F1833" s="149" t="s">
        <v>2270</v>
      </c>
      <c r="H1833" s="150">
        <v>1</v>
      </c>
      <c r="L1833" s="147"/>
      <c r="M1833" s="151"/>
      <c r="T1833" s="152"/>
      <c r="AT1833" s="148" t="s">
        <v>167</v>
      </c>
      <c r="AU1833" s="148" t="s">
        <v>82</v>
      </c>
      <c r="AV1833" s="13" t="s">
        <v>82</v>
      </c>
      <c r="AW1833" s="13" t="s">
        <v>28</v>
      </c>
      <c r="AX1833" s="13" t="s">
        <v>80</v>
      </c>
      <c r="AY1833" s="148" t="s">
        <v>158</v>
      </c>
    </row>
    <row r="1834" spans="2:65" s="1" customFormat="1" ht="49.15" customHeight="1">
      <c r="B1834" s="128"/>
      <c r="C1834" s="159" t="s">
        <v>2271</v>
      </c>
      <c r="D1834" s="159" t="s">
        <v>242</v>
      </c>
      <c r="E1834" s="160" t="s">
        <v>2272</v>
      </c>
      <c r="F1834" s="161" t="s">
        <v>2273</v>
      </c>
      <c r="G1834" s="162" t="s">
        <v>310</v>
      </c>
      <c r="H1834" s="163">
        <v>1</v>
      </c>
      <c r="I1834" s="188"/>
      <c r="J1834" s="164">
        <f>ROUND(I1834*H1834,2)</f>
        <v>0</v>
      </c>
      <c r="K1834" s="161" t="s">
        <v>1</v>
      </c>
      <c r="L1834" s="165"/>
      <c r="M1834" s="166" t="s">
        <v>1</v>
      </c>
      <c r="N1834" s="167" t="s">
        <v>37</v>
      </c>
      <c r="O1834" s="137">
        <v>0</v>
      </c>
      <c r="P1834" s="137">
        <f>O1834*H1834</f>
        <v>0</v>
      </c>
      <c r="Q1834" s="137">
        <v>3.9190000000000003E-2</v>
      </c>
      <c r="R1834" s="137">
        <f>Q1834*H1834</f>
        <v>3.9190000000000003E-2</v>
      </c>
      <c r="S1834" s="137">
        <v>0</v>
      </c>
      <c r="T1834" s="138">
        <f>S1834*H1834</f>
        <v>0</v>
      </c>
      <c r="AR1834" s="139" t="s">
        <v>357</v>
      </c>
      <c r="AT1834" s="139" t="s">
        <v>242</v>
      </c>
      <c r="AU1834" s="139" t="s">
        <v>82</v>
      </c>
      <c r="AY1834" s="17" t="s">
        <v>158</v>
      </c>
      <c r="BE1834" s="140">
        <f>IF(N1834="základní",J1834,0)</f>
        <v>0</v>
      </c>
      <c r="BF1834" s="140">
        <f>IF(N1834="snížená",J1834,0)</f>
        <v>0</v>
      </c>
      <c r="BG1834" s="140">
        <f>IF(N1834="zákl. přenesená",J1834,0)</f>
        <v>0</v>
      </c>
      <c r="BH1834" s="140">
        <f>IF(N1834="sníž. přenesená",J1834,0)</f>
        <v>0</v>
      </c>
      <c r="BI1834" s="140">
        <f>IF(N1834="nulová",J1834,0)</f>
        <v>0</v>
      </c>
      <c r="BJ1834" s="17" t="s">
        <v>80</v>
      </c>
      <c r="BK1834" s="140">
        <f>ROUND(I1834*H1834,2)</f>
        <v>0</v>
      </c>
      <c r="BL1834" s="17" t="s">
        <v>255</v>
      </c>
      <c r="BM1834" s="139" t="s">
        <v>2274</v>
      </c>
    </row>
    <row r="1835" spans="2:65" s="12" customFormat="1">
      <c r="B1835" s="141"/>
      <c r="D1835" s="142" t="s">
        <v>167</v>
      </c>
      <c r="E1835" s="143" t="s">
        <v>1</v>
      </c>
      <c r="F1835" s="144" t="s">
        <v>1174</v>
      </c>
      <c r="H1835" s="143" t="s">
        <v>1</v>
      </c>
      <c r="L1835" s="141"/>
      <c r="M1835" s="145"/>
      <c r="T1835" s="146"/>
      <c r="AT1835" s="143" t="s">
        <v>167</v>
      </c>
      <c r="AU1835" s="143" t="s">
        <v>82</v>
      </c>
      <c r="AV1835" s="12" t="s">
        <v>80</v>
      </c>
      <c r="AW1835" s="12" t="s">
        <v>28</v>
      </c>
      <c r="AX1835" s="12" t="s">
        <v>72</v>
      </c>
      <c r="AY1835" s="143" t="s">
        <v>158</v>
      </c>
    </row>
    <row r="1836" spans="2:65" s="13" customFormat="1">
      <c r="B1836" s="147"/>
      <c r="D1836" s="142" t="s">
        <v>167</v>
      </c>
      <c r="E1836" s="148" t="s">
        <v>1</v>
      </c>
      <c r="F1836" s="149" t="s">
        <v>2270</v>
      </c>
      <c r="H1836" s="150">
        <v>1</v>
      </c>
      <c r="L1836" s="147"/>
      <c r="M1836" s="151"/>
      <c r="T1836" s="152"/>
      <c r="AT1836" s="148" t="s">
        <v>167</v>
      </c>
      <c r="AU1836" s="148" t="s">
        <v>82</v>
      </c>
      <c r="AV1836" s="13" t="s">
        <v>82</v>
      </c>
      <c r="AW1836" s="13" t="s">
        <v>28</v>
      </c>
      <c r="AX1836" s="13" t="s">
        <v>80</v>
      </c>
      <c r="AY1836" s="148" t="s">
        <v>158</v>
      </c>
    </row>
    <row r="1837" spans="2:65" s="1" customFormat="1" ht="33" customHeight="1">
      <c r="B1837" s="128"/>
      <c r="C1837" s="129" t="s">
        <v>2275</v>
      </c>
      <c r="D1837" s="129" t="s">
        <v>160</v>
      </c>
      <c r="E1837" s="130" t="s">
        <v>2276</v>
      </c>
      <c r="F1837" s="131" t="s">
        <v>2277</v>
      </c>
      <c r="G1837" s="132" t="s">
        <v>310</v>
      </c>
      <c r="H1837" s="133">
        <v>2</v>
      </c>
      <c r="I1837" s="184"/>
      <c r="J1837" s="134">
        <f>ROUND(I1837*H1837,2)</f>
        <v>0</v>
      </c>
      <c r="K1837" s="131" t="s">
        <v>164</v>
      </c>
      <c r="L1837" s="29"/>
      <c r="M1837" s="135" t="s">
        <v>1</v>
      </c>
      <c r="N1837" s="136" t="s">
        <v>37</v>
      </c>
      <c r="O1837" s="137">
        <v>1.954</v>
      </c>
      <c r="P1837" s="137">
        <f>O1837*H1837</f>
        <v>3.9079999999999999</v>
      </c>
      <c r="Q1837" s="137">
        <v>0</v>
      </c>
      <c r="R1837" s="137">
        <f>Q1837*H1837</f>
        <v>0</v>
      </c>
      <c r="S1837" s="137">
        <v>0</v>
      </c>
      <c r="T1837" s="138">
        <f>S1837*H1837</f>
        <v>0</v>
      </c>
      <c r="AR1837" s="139" t="s">
        <v>255</v>
      </c>
      <c r="AT1837" s="139" t="s">
        <v>160</v>
      </c>
      <c r="AU1837" s="139" t="s">
        <v>82</v>
      </c>
      <c r="AY1837" s="17" t="s">
        <v>158</v>
      </c>
      <c r="BE1837" s="140">
        <f>IF(N1837="základní",J1837,0)</f>
        <v>0</v>
      </c>
      <c r="BF1837" s="140">
        <f>IF(N1837="snížená",J1837,0)</f>
        <v>0</v>
      </c>
      <c r="BG1837" s="140">
        <f>IF(N1837="zákl. přenesená",J1837,0)</f>
        <v>0</v>
      </c>
      <c r="BH1837" s="140">
        <f>IF(N1837="sníž. přenesená",J1837,0)</f>
        <v>0</v>
      </c>
      <c r="BI1837" s="140">
        <f>IF(N1837="nulová",J1837,0)</f>
        <v>0</v>
      </c>
      <c r="BJ1837" s="17" t="s">
        <v>80</v>
      </c>
      <c r="BK1837" s="140">
        <f>ROUND(I1837*H1837,2)</f>
        <v>0</v>
      </c>
      <c r="BL1837" s="17" t="s">
        <v>255</v>
      </c>
      <c r="BM1837" s="139" t="s">
        <v>2278</v>
      </c>
    </row>
    <row r="1838" spans="2:65" s="13" customFormat="1">
      <c r="B1838" s="147"/>
      <c r="D1838" s="142" t="s">
        <v>167</v>
      </c>
      <c r="E1838" s="148" t="s">
        <v>1</v>
      </c>
      <c r="F1838" s="149" t="s">
        <v>4735</v>
      </c>
      <c r="H1838" s="150">
        <v>2</v>
      </c>
      <c r="L1838" s="147"/>
      <c r="M1838" s="151"/>
      <c r="T1838" s="152"/>
      <c r="AT1838" s="148" t="s">
        <v>167</v>
      </c>
      <c r="AU1838" s="148" t="s">
        <v>82</v>
      </c>
      <c r="AV1838" s="13" t="s">
        <v>82</v>
      </c>
      <c r="AW1838" s="13" t="s">
        <v>28</v>
      </c>
      <c r="AX1838" s="13" t="s">
        <v>80</v>
      </c>
      <c r="AY1838" s="148" t="s">
        <v>158</v>
      </c>
    </row>
    <row r="1839" spans="2:65" s="1" customFormat="1" ht="37.9" customHeight="1">
      <c r="B1839" s="128"/>
      <c r="C1839" s="159" t="s">
        <v>2279</v>
      </c>
      <c r="D1839" s="159" t="s">
        <v>242</v>
      </c>
      <c r="E1839" s="160" t="s">
        <v>2280</v>
      </c>
      <c r="F1839" s="161" t="s">
        <v>2281</v>
      </c>
      <c r="G1839" s="162" t="s">
        <v>310</v>
      </c>
      <c r="H1839" s="163">
        <v>2</v>
      </c>
      <c r="I1839" s="188"/>
      <c r="J1839" s="164">
        <f>ROUND(I1839*H1839,2)</f>
        <v>0</v>
      </c>
      <c r="K1839" s="161" t="s">
        <v>1</v>
      </c>
      <c r="L1839" s="165"/>
      <c r="M1839" s="166" t="s">
        <v>1</v>
      </c>
      <c r="N1839" s="167" t="s">
        <v>37</v>
      </c>
      <c r="O1839" s="137">
        <v>0</v>
      </c>
      <c r="P1839" s="137">
        <f>O1839*H1839</f>
        <v>0</v>
      </c>
      <c r="Q1839" s="137">
        <v>4.3799999999999999E-2</v>
      </c>
      <c r="R1839" s="137">
        <f>Q1839*H1839</f>
        <v>8.7599999999999997E-2</v>
      </c>
      <c r="S1839" s="137">
        <v>0</v>
      </c>
      <c r="T1839" s="138">
        <f>S1839*H1839</f>
        <v>0</v>
      </c>
      <c r="AR1839" s="139" t="s">
        <v>357</v>
      </c>
      <c r="AT1839" s="139" t="s">
        <v>242</v>
      </c>
      <c r="AU1839" s="139" t="s">
        <v>82</v>
      </c>
      <c r="AY1839" s="17" t="s">
        <v>158</v>
      </c>
      <c r="BE1839" s="140">
        <f>IF(N1839="základní",J1839,0)</f>
        <v>0</v>
      </c>
      <c r="BF1839" s="140">
        <f>IF(N1839="snížená",J1839,0)</f>
        <v>0</v>
      </c>
      <c r="BG1839" s="140">
        <f>IF(N1839="zákl. přenesená",J1839,0)</f>
        <v>0</v>
      </c>
      <c r="BH1839" s="140">
        <f>IF(N1839="sníž. přenesená",J1839,0)</f>
        <v>0</v>
      </c>
      <c r="BI1839" s="140">
        <f>IF(N1839="nulová",J1839,0)</f>
        <v>0</v>
      </c>
      <c r="BJ1839" s="17" t="s">
        <v>80</v>
      </c>
      <c r="BK1839" s="140">
        <f>ROUND(I1839*H1839,2)</f>
        <v>0</v>
      </c>
      <c r="BL1839" s="17" t="s">
        <v>255</v>
      </c>
      <c r="BM1839" s="139" t="s">
        <v>2282</v>
      </c>
    </row>
    <row r="1840" spans="2:65" s="12" customFormat="1">
      <c r="B1840" s="141"/>
      <c r="D1840" s="142" t="s">
        <v>167</v>
      </c>
      <c r="E1840" s="143" t="s">
        <v>1</v>
      </c>
      <c r="F1840" s="144" t="s">
        <v>1174</v>
      </c>
      <c r="H1840" s="143" t="s">
        <v>1</v>
      </c>
      <c r="L1840" s="141"/>
      <c r="M1840" s="145"/>
      <c r="T1840" s="146"/>
      <c r="AT1840" s="143" t="s">
        <v>167</v>
      </c>
      <c r="AU1840" s="143" t="s">
        <v>82</v>
      </c>
      <c r="AV1840" s="12" t="s">
        <v>80</v>
      </c>
      <c r="AW1840" s="12" t="s">
        <v>28</v>
      </c>
      <c r="AX1840" s="12" t="s">
        <v>72</v>
      </c>
      <c r="AY1840" s="143" t="s">
        <v>158</v>
      </c>
    </row>
    <row r="1841" spans="2:65" s="13" customFormat="1">
      <c r="B1841" s="147"/>
      <c r="D1841" s="142" t="s">
        <v>167</v>
      </c>
      <c r="E1841" s="148" t="s">
        <v>1</v>
      </c>
      <c r="F1841" s="149" t="s">
        <v>4735</v>
      </c>
      <c r="H1841" s="150">
        <v>2</v>
      </c>
      <c r="L1841" s="147"/>
      <c r="M1841" s="151"/>
      <c r="T1841" s="152"/>
      <c r="AT1841" s="148" t="s">
        <v>167</v>
      </c>
      <c r="AU1841" s="148" t="s">
        <v>82</v>
      </c>
      <c r="AV1841" s="13" t="s">
        <v>82</v>
      </c>
      <c r="AW1841" s="13" t="s">
        <v>28</v>
      </c>
      <c r="AX1841" s="13" t="s">
        <v>80</v>
      </c>
      <c r="AY1841" s="148" t="s">
        <v>158</v>
      </c>
    </row>
    <row r="1842" spans="2:65" s="1" customFormat="1" ht="33" customHeight="1">
      <c r="B1842" s="128"/>
      <c r="C1842" s="129" t="s">
        <v>2283</v>
      </c>
      <c r="D1842" s="129" t="s">
        <v>160</v>
      </c>
      <c r="E1842" s="130" t="s">
        <v>2284</v>
      </c>
      <c r="F1842" s="131" t="s">
        <v>2285</v>
      </c>
      <c r="G1842" s="132" t="s">
        <v>310</v>
      </c>
      <c r="H1842" s="133">
        <v>2</v>
      </c>
      <c r="I1842" s="184"/>
      <c r="J1842" s="134">
        <f>ROUND(I1842*H1842,2)</f>
        <v>0</v>
      </c>
      <c r="K1842" s="131" t="s">
        <v>164</v>
      </c>
      <c r="L1842" s="29"/>
      <c r="M1842" s="135" t="s">
        <v>1</v>
      </c>
      <c r="N1842" s="136" t="s">
        <v>37</v>
      </c>
      <c r="O1842" s="137">
        <v>2.169</v>
      </c>
      <c r="P1842" s="137">
        <f>O1842*H1842</f>
        <v>4.3380000000000001</v>
      </c>
      <c r="Q1842" s="137">
        <v>0</v>
      </c>
      <c r="R1842" s="137">
        <f>Q1842*H1842</f>
        <v>0</v>
      </c>
      <c r="S1842" s="137">
        <v>0</v>
      </c>
      <c r="T1842" s="138">
        <f>S1842*H1842</f>
        <v>0</v>
      </c>
      <c r="AR1842" s="139" t="s">
        <v>255</v>
      </c>
      <c r="AT1842" s="139" t="s">
        <v>160</v>
      </c>
      <c r="AU1842" s="139" t="s">
        <v>82</v>
      </c>
      <c r="AY1842" s="17" t="s">
        <v>158</v>
      </c>
      <c r="BE1842" s="140">
        <f>IF(N1842="základní",J1842,0)</f>
        <v>0</v>
      </c>
      <c r="BF1842" s="140">
        <f>IF(N1842="snížená",J1842,0)</f>
        <v>0</v>
      </c>
      <c r="BG1842" s="140">
        <f>IF(N1842="zákl. přenesená",J1842,0)</f>
        <v>0</v>
      </c>
      <c r="BH1842" s="140">
        <f>IF(N1842="sníž. přenesená",J1842,0)</f>
        <v>0</v>
      </c>
      <c r="BI1842" s="140">
        <f>IF(N1842="nulová",J1842,0)</f>
        <v>0</v>
      </c>
      <c r="BJ1842" s="17" t="s">
        <v>80</v>
      </c>
      <c r="BK1842" s="140">
        <f>ROUND(I1842*H1842,2)</f>
        <v>0</v>
      </c>
      <c r="BL1842" s="17" t="s">
        <v>255</v>
      </c>
      <c r="BM1842" s="139" t="s">
        <v>2286</v>
      </c>
    </row>
    <row r="1843" spans="2:65" s="13" customFormat="1">
      <c r="B1843" s="147"/>
      <c r="D1843" s="142" t="s">
        <v>167</v>
      </c>
      <c r="E1843" s="148" t="s">
        <v>1</v>
      </c>
      <c r="F1843" s="149" t="s">
        <v>2287</v>
      </c>
      <c r="H1843" s="150">
        <v>1</v>
      </c>
      <c r="L1843" s="147"/>
      <c r="M1843" s="151"/>
      <c r="T1843" s="152"/>
      <c r="AT1843" s="148" t="s">
        <v>167</v>
      </c>
      <c r="AU1843" s="148" t="s">
        <v>82</v>
      </c>
      <c r="AV1843" s="13" t="s">
        <v>82</v>
      </c>
      <c r="AW1843" s="13" t="s">
        <v>28</v>
      </c>
      <c r="AX1843" s="13" t="s">
        <v>72</v>
      </c>
      <c r="AY1843" s="148" t="s">
        <v>158</v>
      </c>
    </row>
    <row r="1844" spans="2:65" s="13" customFormat="1">
      <c r="B1844" s="147"/>
      <c r="D1844" s="142" t="s">
        <v>167</v>
      </c>
      <c r="E1844" s="148" t="s">
        <v>1</v>
      </c>
      <c r="F1844" s="149" t="s">
        <v>2288</v>
      </c>
      <c r="H1844" s="150">
        <v>1</v>
      </c>
      <c r="L1844" s="147"/>
      <c r="M1844" s="151"/>
      <c r="T1844" s="152"/>
      <c r="AT1844" s="148" t="s">
        <v>167</v>
      </c>
      <c r="AU1844" s="148" t="s">
        <v>82</v>
      </c>
      <c r="AV1844" s="13" t="s">
        <v>82</v>
      </c>
      <c r="AW1844" s="13" t="s">
        <v>28</v>
      </c>
      <c r="AX1844" s="13" t="s">
        <v>72</v>
      </c>
      <c r="AY1844" s="148" t="s">
        <v>158</v>
      </c>
    </row>
    <row r="1845" spans="2:65" s="14" customFormat="1">
      <c r="B1845" s="153"/>
      <c r="D1845" s="142" t="s">
        <v>167</v>
      </c>
      <c r="E1845" s="154" t="s">
        <v>1</v>
      </c>
      <c r="F1845" s="155" t="s">
        <v>200</v>
      </c>
      <c r="H1845" s="156">
        <v>2</v>
      </c>
      <c r="L1845" s="153"/>
      <c r="M1845" s="157"/>
      <c r="T1845" s="158"/>
      <c r="AT1845" s="154" t="s">
        <v>167</v>
      </c>
      <c r="AU1845" s="154" t="s">
        <v>82</v>
      </c>
      <c r="AV1845" s="14" t="s">
        <v>165</v>
      </c>
      <c r="AW1845" s="14" t="s">
        <v>28</v>
      </c>
      <c r="AX1845" s="14" t="s">
        <v>80</v>
      </c>
      <c r="AY1845" s="154" t="s">
        <v>158</v>
      </c>
    </row>
    <row r="1846" spans="2:65" s="1" customFormat="1" ht="44.25" customHeight="1">
      <c r="B1846" s="128"/>
      <c r="C1846" s="159" t="s">
        <v>2289</v>
      </c>
      <c r="D1846" s="159" t="s">
        <v>242</v>
      </c>
      <c r="E1846" s="160" t="s">
        <v>2290</v>
      </c>
      <c r="F1846" s="161" t="s">
        <v>2291</v>
      </c>
      <c r="G1846" s="162" t="s">
        <v>310</v>
      </c>
      <c r="H1846" s="163">
        <v>1</v>
      </c>
      <c r="I1846" s="188"/>
      <c r="J1846" s="164">
        <f>ROUND(I1846*H1846,2)</f>
        <v>0</v>
      </c>
      <c r="K1846" s="161" t="s">
        <v>1</v>
      </c>
      <c r="L1846" s="165"/>
      <c r="M1846" s="166" t="s">
        <v>1</v>
      </c>
      <c r="N1846" s="167" t="s">
        <v>37</v>
      </c>
      <c r="O1846" s="137">
        <v>0</v>
      </c>
      <c r="P1846" s="137">
        <f>O1846*H1846</f>
        <v>0</v>
      </c>
      <c r="Q1846" s="137">
        <v>8.6430000000000007E-2</v>
      </c>
      <c r="R1846" s="137">
        <f>Q1846*H1846</f>
        <v>8.6430000000000007E-2</v>
      </c>
      <c r="S1846" s="137">
        <v>0</v>
      </c>
      <c r="T1846" s="138">
        <f>S1846*H1846</f>
        <v>0</v>
      </c>
      <c r="AR1846" s="139" t="s">
        <v>357</v>
      </c>
      <c r="AT1846" s="139" t="s">
        <v>242</v>
      </c>
      <c r="AU1846" s="139" t="s">
        <v>82</v>
      </c>
      <c r="AY1846" s="17" t="s">
        <v>158</v>
      </c>
      <c r="BE1846" s="140">
        <f>IF(N1846="základní",J1846,0)</f>
        <v>0</v>
      </c>
      <c r="BF1846" s="140">
        <f>IF(N1846="snížená",J1846,0)</f>
        <v>0</v>
      </c>
      <c r="BG1846" s="140">
        <f>IF(N1846="zákl. přenesená",J1846,0)</f>
        <v>0</v>
      </c>
      <c r="BH1846" s="140">
        <f>IF(N1846="sníž. přenesená",J1846,0)</f>
        <v>0</v>
      </c>
      <c r="BI1846" s="140">
        <f>IF(N1846="nulová",J1846,0)</f>
        <v>0</v>
      </c>
      <c r="BJ1846" s="17" t="s">
        <v>80</v>
      </c>
      <c r="BK1846" s="140">
        <f>ROUND(I1846*H1846,2)</f>
        <v>0</v>
      </c>
      <c r="BL1846" s="17" t="s">
        <v>255</v>
      </c>
      <c r="BM1846" s="139" t="s">
        <v>2292</v>
      </c>
    </row>
    <row r="1847" spans="2:65" s="12" customFormat="1">
      <c r="B1847" s="141"/>
      <c r="D1847" s="142" t="s">
        <v>167</v>
      </c>
      <c r="E1847" s="143" t="s">
        <v>1</v>
      </c>
      <c r="F1847" s="144" t="s">
        <v>1174</v>
      </c>
      <c r="H1847" s="143" t="s">
        <v>1</v>
      </c>
      <c r="L1847" s="141"/>
      <c r="M1847" s="145"/>
      <c r="T1847" s="146"/>
      <c r="AT1847" s="143" t="s">
        <v>167</v>
      </c>
      <c r="AU1847" s="143" t="s">
        <v>82</v>
      </c>
      <c r="AV1847" s="12" t="s">
        <v>80</v>
      </c>
      <c r="AW1847" s="12" t="s">
        <v>28</v>
      </c>
      <c r="AX1847" s="12" t="s">
        <v>72</v>
      </c>
      <c r="AY1847" s="143" t="s">
        <v>158</v>
      </c>
    </row>
    <row r="1848" spans="2:65" s="13" customFormat="1">
      <c r="B1848" s="147"/>
      <c r="D1848" s="142" t="s">
        <v>167</v>
      </c>
      <c r="E1848" s="148" t="s">
        <v>1</v>
      </c>
      <c r="F1848" s="149" t="s">
        <v>2287</v>
      </c>
      <c r="H1848" s="150">
        <v>1</v>
      </c>
      <c r="L1848" s="147"/>
      <c r="M1848" s="151"/>
      <c r="T1848" s="152"/>
      <c r="AT1848" s="148" t="s">
        <v>167</v>
      </c>
      <c r="AU1848" s="148" t="s">
        <v>82</v>
      </c>
      <c r="AV1848" s="13" t="s">
        <v>82</v>
      </c>
      <c r="AW1848" s="13" t="s">
        <v>28</v>
      </c>
      <c r="AX1848" s="13" t="s">
        <v>80</v>
      </c>
      <c r="AY1848" s="148" t="s">
        <v>158</v>
      </c>
    </row>
    <row r="1849" spans="2:65" s="1" customFormat="1" ht="49.15" customHeight="1">
      <c r="B1849" s="128"/>
      <c r="C1849" s="159" t="s">
        <v>2293</v>
      </c>
      <c r="D1849" s="159" t="s">
        <v>242</v>
      </c>
      <c r="E1849" s="160" t="s">
        <v>2294</v>
      </c>
      <c r="F1849" s="161" t="s">
        <v>2295</v>
      </c>
      <c r="G1849" s="162" t="s">
        <v>310</v>
      </c>
      <c r="H1849" s="163">
        <v>1</v>
      </c>
      <c r="I1849" s="188"/>
      <c r="J1849" s="164">
        <f>ROUND(I1849*H1849,2)</f>
        <v>0</v>
      </c>
      <c r="K1849" s="161" t="s">
        <v>1</v>
      </c>
      <c r="L1849" s="165"/>
      <c r="M1849" s="166" t="s">
        <v>1</v>
      </c>
      <c r="N1849" s="167" t="s">
        <v>37</v>
      </c>
      <c r="O1849" s="137">
        <v>0</v>
      </c>
      <c r="P1849" s="137">
        <f>O1849*H1849</f>
        <v>0</v>
      </c>
      <c r="Q1849" s="137">
        <v>8.6430000000000007E-2</v>
      </c>
      <c r="R1849" s="137">
        <f>Q1849*H1849</f>
        <v>8.6430000000000007E-2</v>
      </c>
      <c r="S1849" s="137">
        <v>0</v>
      </c>
      <c r="T1849" s="138">
        <f>S1849*H1849</f>
        <v>0</v>
      </c>
      <c r="AR1849" s="139" t="s">
        <v>357</v>
      </c>
      <c r="AT1849" s="139" t="s">
        <v>242</v>
      </c>
      <c r="AU1849" s="139" t="s">
        <v>82</v>
      </c>
      <c r="AY1849" s="17" t="s">
        <v>158</v>
      </c>
      <c r="BE1849" s="140">
        <f>IF(N1849="základní",J1849,0)</f>
        <v>0</v>
      </c>
      <c r="BF1849" s="140">
        <f>IF(N1849="snížená",J1849,0)</f>
        <v>0</v>
      </c>
      <c r="BG1849" s="140">
        <f>IF(N1849="zákl. přenesená",J1849,0)</f>
        <v>0</v>
      </c>
      <c r="BH1849" s="140">
        <f>IF(N1849="sníž. přenesená",J1849,0)</f>
        <v>0</v>
      </c>
      <c r="BI1849" s="140">
        <f>IF(N1849="nulová",J1849,0)</f>
        <v>0</v>
      </c>
      <c r="BJ1849" s="17" t="s">
        <v>80</v>
      </c>
      <c r="BK1849" s="140">
        <f>ROUND(I1849*H1849,2)</f>
        <v>0</v>
      </c>
      <c r="BL1849" s="17" t="s">
        <v>255</v>
      </c>
      <c r="BM1849" s="139" t="s">
        <v>2296</v>
      </c>
    </row>
    <row r="1850" spans="2:65" s="12" customFormat="1">
      <c r="B1850" s="141"/>
      <c r="D1850" s="142" t="s">
        <v>167</v>
      </c>
      <c r="E1850" s="143" t="s">
        <v>1</v>
      </c>
      <c r="F1850" s="144" t="s">
        <v>1174</v>
      </c>
      <c r="H1850" s="143" t="s">
        <v>1</v>
      </c>
      <c r="L1850" s="141"/>
      <c r="M1850" s="145"/>
      <c r="T1850" s="146"/>
      <c r="AT1850" s="143" t="s">
        <v>167</v>
      </c>
      <c r="AU1850" s="143" t="s">
        <v>82</v>
      </c>
      <c r="AV1850" s="12" t="s">
        <v>80</v>
      </c>
      <c r="AW1850" s="12" t="s">
        <v>28</v>
      </c>
      <c r="AX1850" s="12" t="s">
        <v>72</v>
      </c>
      <c r="AY1850" s="143" t="s">
        <v>158</v>
      </c>
    </row>
    <row r="1851" spans="2:65" s="13" customFormat="1">
      <c r="B1851" s="147"/>
      <c r="D1851" s="142" t="s">
        <v>167</v>
      </c>
      <c r="E1851" s="148" t="s">
        <v>1</v>
      </c>
      <c r="F1851" s="149" t="s">
        <v>2288</v>
      </c>
      <c r="H1851" s="150">
        <v>1</v>
      </c>
      <c r="L1851" s="147"/>
      <c r="M1851" s="151"/>
      <c r="T1851" s="152"/>
      <c r="AT1851" s="148" t="s">
        <v>167</v>
      </c>
      <c r="AU1851" s="148" t="s">
        <v>82</v>
      </c>
      <c r="AV1851" s="13" t="s">
        <v>82</v>
      </c>
      <c r="AW1851" s="13" t="s">
        <v>28</v>
      </c>
      <c r="AX1851" s="13" t="s">
        <v>80</v>
      </c>
      <c r="AY1851" s="148" t="s">
        <v>158</v>
      </c>
    </row>
    <row r="1852" spans="2:65" s="1" customFormat="1" ht="24.2" customHeight="1">
      <c r="B1852" s="128"/>
      <c r="C1852" s="129" t="s">
        <v>2297</v>
      </c>
      <c r="D1852" s="129" t="s">
        <v>160</v>
      </c>
      <c r="E1852" s="130" t="s">
        <v>2298</v>
      </c>
      <c r="F1852" s="131" t="s">
        <v>2299</v>
      </c>
      <c r="G1852" s="132" t="s">
        <v>310</v>
      </c>
      <c r="H1852" s="133">
        <v>1</v>
      </c>
      <c r="I1852" s="184"/>
      <c r="J1852" s="134">
        <f>ROUND(I1852*H1852,2)</f>
        <v>0</v>
      </c>
      <c r="K1852" s="131" t="s">
        <v>164</v>
      </c>
      <c r="L1852" s="29"/>
      <c r="M1852" s="135" t="s">
        <v>1</v>
      </c>
      <c r="N1852" s="136" t="s">
        <v>37</v>
      </c>
      <c r="O1852" s="137">
        <v>7.36</v>
      </c>
      <c r="P1852" s="137">
        <f>O1852*H1852</f>
        <v>7.36</v>
      </c>
      <c r="Q1852" s="137">
        <v>9.2000000000000003E-4</v>
      </c>
      <c r="R1852" s="137">
        <f>Q1852*H1852</f>
        <v>9.2000000000000003E-4</v>
      </c>
      <c r="S1852" s="137">
        <v>0</v>
      </c>
      <c r="T1852" s="138">
        <f>S1852*H1852</f>
        <v>0</v>
      </c>
      <c r="AR1852" s="139" t="s">
        <v>255</v>
      </c>
      <c r="AT1852" s="139" t="s">
        <v>160</v>
      </c>
      <c r="AU1852" s="139" t="s">
        <v>82</v>
      </c>
      <c r="AY1852" s="17" t="s">
        <v>158</v>
      </c>
      <c r="BE1852" s="140">
        <f>IF(N1852="základní",J1852,0)</f>
        <v>0</v>
      </c>
      <c r="BF1852" s="140">
        <f>IF(N1852="snížená",J1852,0)</f>
        <v>0</v>
      </c>
      <c r="BG1852" s="140">
        <f>IF(N1852="zákl. přenesená",J1852,0)</f>
        <v>0</v>
      </c>
      <c r="BH1852" s="140">
        <f>IF(N1852="sníž. přenesená",J1852,0)</f>
        <v>0</v>
      </c>
      <c r="BI1852" s="140">
        <f>IF(N1852="nulová",J1852,0)</f>
        <v>0</v>
      </c>
      <c r="BJ1852" s="17" t="s">
        <v>80</v>
      </c>
      <c r="BK1852" s="140">
        <f>ROUND(I1852*H1852,2)</f>
        <v>0</v>
      </c>
      <c r="BL1852" s="17" t="s">
        <v>255</v>
      </c>
      <c r="BM1852" s="139" t="s">
        <v>2300</v>
      </c>
    </row>
    <row r="1853" spans="2:65" s="13" customFormat="1">
      <c r="B1853" s="147"/>
      <c r="D1853" s="142" t="s">
        <v>167</v>
      </c>
      <c r="E1853" s="148" t="s">
        <v>1</v>
      </c>
      <c r="F1853" s="149" t="s">
        <v>2301</v>
      </c>
      <c r="H1853" s="150">
        <v>1</v>
      </c>
      <c r="L1853" s="147"/>
      <c r="M1853" s="151"/>
      <c r="T1853" s="152"/>
      <c r="AT1853" s="148" t="s">
        <v>167</v>
      </c>
      <c r="AU1853" s="148" t="s">
        <v>82</v>
      </c>
      <c r="AV1853" s="13" t="s">
        <v>82</v>
      </c>
      <c r="AW1853" s="13" t="s">
        <v>28</v>
      </c>
      <c r="AX1853" s="13" t="s">
        <v>80</v>
      </c>
      <c r="AY1853" s="148" t="s">
        <v>158</v>
      </c>
    </row>
    <row r="1854" spans="2:65" s="1" customFormat="1" ht="37.9" customHeight="1">
      <c r="B1854" s="128"/>
      <c r="C1854" s="159" t="s">
        <v>2302</v>
      </c>
      <c r="D1854" s="159" t="s">
        <v>242</v>
      </c>
      <c r="E1854" s="160" t="s">
        <v>2303</v>
      </c>
      <c r="F1854" s="161" t="s">
        <v>2304</v>
      </c>
      <c r="G1854" s="162" t="s">
        <v>212</v>
      </c>
      <c r="H1854" s="163">
        <v>3.2109999999999999</v>
      </c>
      <c r="I1854" s="188"/>
      <c r="J1854" s="164">
        <f>ROUND(I1854*H1854,2)</f>
        <v>0</v>
      </c>
      <c r="K1854" s="161" t="s">
        <v>164</v>
      </c>
      <c r="L1854" s="165"/>
      <c r="M1854" s="166" t="s">
        <v>1</v>
      </c>
      <c r="N1854" s="167" t="s">
        <v>37</v>
      </c>
      <c r="O1854" s="137">
        <v>0</v>
      </c>
      <c r="P1854" s="137">
        <f>O1854*H1854</f>
        <v>0</v>
      </c>
      <c r="Q1854" s="137">
        <v>2.4230000000000002E-2</v>
      </c>
      <c r="R1854" s="137">
        <f>Q1854*H1854</f>
        <v>7.7802529999999995E-2</v>
      </c>
      <c r="S1854" s="137">
        <v>0</v>
      </c>
      <c r="T1854" s="138">
        <f>S1854*H1854</f>
        <v>0</v>
      </c>
      <c r="AR1854" s="139" t="s">
        <v>357</v>
      </c>
      <c r="AT1854" s="139" t="s">
        <v>242</v>
      </c>
      <c r="AU1854" s="139" t="s">
        <v>82</v>
      </c>
      <c r="AY1854" s="17" t="s">
        <v>158</v>
      </c>
      <c r="BE1854" s="140">
        <f>IF(N1854="základní",J1854,0)</f>
        <v>0</v>
      </c>
      <c r="BF1854" s="140">
        <f>IF(N1854="snížená",J1854,0)</f>
        <v>0</v>
      </c>
      <c r="BG1854" s="140">
        <f>IF(N1854="zákl. přenesená",J1854,0)</f>
        <v>0</v>
      </c>
      <c r="BH1854" s="140">
        <f>IF(N1854="sníž. přenesená",J1854,0)</f>
        <v>0</v>
      </c>
      <c r="BI1854" s="140">
        <f>IF(N1854="nulová",J1854,0)</f>
        <v>0</v>
      </c>
      <c r="BJ1854" s="17" t="s">
        <v>80</v>
      </c>
      <c r="BK1854" s="140">
        <f>ROUND(I1854*H1854,2)</f>
        <v>0</v>
      </c>
      <c r="BL1854" s="17" t="s">
        <v>255</v>
      </c>
      <c r="BM1854" s="139" t="s">
        <v>2305</v>
      </c>
    </row>
    <row r="1855" spans="2:65" s="13" customFormat="1">
      <c r="B1855" s="147"/>
      <c r="D1855" s="142" t="s">
        <v>167</v>
      </c>
      <c r="E1855" s="148" t="s">
        <v>1</v>
      </c>
      <c r="F1855" s="149" t="s">
        <v>2306</v>
      </c>
      <c r="H1855" s="150">
        <v>1.784</v>
      </c>
      <c r="L1855" s="147"/>
      <c r="M1855" s="151"/>
      <c r="T1855" s="152"/>
      <c r="AT1855" s="148" t="s">
        <v>167</v>
      </c>
      <c r="AU1855" s="148" t="s">
        <v>82</v>
      </c>
      <c r="AV1855" s="13" t="s">
        <v>82</v>
      </c>
      <c r="AW1855" s="13" t="s">
        <v>28</v>
      </c>
      <c r="AX1855" s="13" t="s">
        <v>80</v>
      </c>
      <c r="AY1855" s="148" t="s">
        <v>158</v>
      </c>
    </row>
    <row r="1856" spans="2:65" s="13" customFormat="1">
      <c r="B1856" s="147"/>
      <c r="D1856" s="142" t="s">
        <v>167</v>
      </c>
      <c r="F1856" s="149" t="s">
        <v>2307</v>
      </c>
      <c r="H1856" s="150">
        <v>3.2109999999999999</v>
      </c>
      <c r="L1856" s="147"/>
      <c r="M1856" s="151"/>
      <c r="T1856" s="152"/>
      <c r="AT1856" s="148" t="s">
        <v>167</v>
      </c>
      <c r="AU1856" s="148" t="s">
        <v>82</v>
      </c>
      <c r="AV1856" s="13" t="s">
        <v>82</v>
      </c>
      <c r="AW1856" s="13" t="s">
        <v>3</v>
      </c>
      <c r="AX1856" s="13" t="s">
        <v>80</v>
      </c>
      <c r="AY1856" s="148" t="s">
        <v>158</v>
      </c>
    </row>
    <row r="1857" spans="2:65" s="1" customFormat="1" ht="24.2" customHeight="1">
      <c r="B1857" s="128"/>
      <c r="C1857" s="129" t="s">
        <v>2308</v>
      </c>
      <c r="D1857" s="129" t="s">
        <v>160</v>
      </c>
      <c r="E1857" s="130" t="s">
        <v>2309</v>
      </c>
      <c r="F1857" s="131" t="s">
        <v>2310</v>
      </c>
      <c r="G1857" s="132" t="s">
        <v>310</v>
      </c>
      <c r="H1857" s="133">
        <v>3</v>
      </c>
      <c r="I1857" s="184"/>
      <c r="J1857" s="134">
        <f>ROUND(I1857*H1857,2)</f>
        <v>0</v>
      </c>
      <c r="K1857" s="131" t="s">
        <v>164</v>
      </c>
      <c r="L1857" s="29"/>
      <c r="M1857" s="135" t="s">
        <v>1</v>
      </c>
      <c r="N1857" s="136" t="s">
        <v>37</v>
      </c>
      <c r="O1857" s="137">
        <v>0.46500000000000002</v>
      </c>
      <c r="P1857" s="137">
        <f>O1857*H1857</f>
        <v>1.395</v>
      </c>
      <c r="Q1857" s="137">
        <v>0</v>
      </c>
      <c r="R1857" s="137">
        <f>Q1857*H1857</f>
        <v>0</v>
      </c>
      <c r="S1857" s="137">
        <v>0</v>
      </c>
      <c r="T1857" s="138">
        <f>S1857*H1857</f>
        <v>0</v>
      </c>
      <c r="AR1857" s="139" t="s">
        <v>255</v>
      </c>
      <c r="AT1857" s="139" t="s">
        <v>160</v>
      </c>
      <c r="AU1857" s="139" t="s">
        <v>82</v>
      </c>
      <c r="AY1857" s="17" t="s">
        <v>158</v>
      </c>
      <c r="BE1857" s="140">
        <f>IF(N1857="základní",J1857,0)</f>
        <v>0</v>
      </c>
      <c r="BF1857" s="140">
        <f>IF(N1857="snížená",J1857,0)</f>
        <v>0</v>
      </c>
      <c r="BG1857" s="140">
        <f>IF(N1857="zákl. přenesená",J1857,0)</f>
        <v>0</v>
      </c>
      <c r="BH1857" s="140">
        <f>IF(N1857="sníž. přenesená",J1857,0)</f>
        <v>0</v>
      </c>
      <c r="BI1857" s="140">
        <f>IF(N1857="nulová",J1857,0)</f>
        <v>0</v>
      </c>
      <c r="BJ1857" s="17" t="s">
        <v>80</v>
      </c>
      <c r="BK1857" s="140">
        <f>ROUND(I1857*H1857,2)</f>
        <v>0</v>
      </c>
      <c r="BL1857" s="17" t="s">
        <v>255</v>
      </c>
      <c r="BM1857" s="139" t="s">
        <v>2311</v>
      </c>
    </row>
    <row r="1858" spans="2:65" s="13" customFormat="1">
      <c r="B1858" s="147"/>
      <c r="D1858" s="142" t="s">
        <v>167</v>
      </c>
      <c r="E1858" s="148" t="s">
        <v>1</v>
      </c>
      <c r="F1858" s="149" t="s">
        <v>2312</v>
      </c>
      <c r="H1858" s="150">
        <v>1</v>
      </c>
      <c r="L1858" s="147"/>
      <c r="M1858" s="151"/>
      <c r="T1858" s="152"/>
      <c r="AT1858" s="148" t="s">
        <v>167</v>
      </c>
      <c r="AU1858" s="148" t="s">
        <v>82</v>
      </c>
      <c r="AV1858" s="13" t="s">
        <v>82</v>
      </c>
      <c r="AW1858" s="13" t="s">
        <v>28</v>
      </c>
      <c r="AX1858" s="13" t="s">
        <v>72</v>
      </c>
      <c r="AY1858" s="148" t="s">
        <v>158</v>
      </c>
    </row>
    <row r="1859" spans="2:65" s="13" customFormat="1">
      <c r="B1859" s="147"/>
      <c r="D1859" s="142" t="s">
        <v>167</v>
      </c>
      <c r="E1859" s="148" t="s">
        <v>1</v>
      </c>
      <c r="F1859" s="149" t="s">
        <v>2287</v>
      </c>
      <c r="H1859" s="150">
        <v>1</v>
      </c>
      <c r="L1859" s="147"/>
      <c r="M1859" s="151"/>
      <c r="T1859" s="152"/>
      <c r="AT1859" s="148" t="s">
        <v>167</v>
      </c>
      <c r="AU1859" s="148" t="s">
        <v>82</v>
      </c>
      <c r="AV1859" s="13" t="s">
        <v>82</v>
      </c>
      <c r="AW1859" s="13" t="s">
        <v>28</v>
      </c>
      <c r="AX1859" s="13" t="s">
        <v>72</v>
      </c>
      <c r="AY1859" s="148" t="s">
        <v>158</v>
      </c>
    </row>
    <row r="1860" spans="2:65" s="13" customFormat="1">
      <c r="B1860" s="147"/>
      <c r="D1860" s="142" t="s">
        <v>167</v>
      </c>
      <c r="E1860" s="148" t="s">
        <v>1</v>
      </c>
      <c r="F1860" s="149" t="s">
        <v>2288</v>
      </c>
      <c r="H1860" s="150">
        <v>1</v>
      </c>
      <c r="L1860" s="147"/>
      <c r="M1860" s="151"/>
      <c r="T1860" s="152"/>
      <c r="AT1860" s="148" t="s">
        <v>167</v>
      </c>
      <c r="AU1860" s="148" t="s">
        <v>82</v>
      </c>
      <c r="AV1860" s="13" t="s">
        <v>82</v>
      </c>
      <c r="AW1860" s="13" t="s">
        <v>28</v>
      </c>
      <c r="AX1860" s="13" t="s">
        <v>72</v>
      </c>
      <c r="AY1860" s="148" t="s">
        <v>158</v>
      </c>
    </row>
    <row r="1861" spans="2:65" s="14" customFormat="1">
      <c r="B1861" s="153"/>
      <c r="D1861" s="142" t="s">
        <v>167</v>
      </c>
      <c r="E1861" s="154" t="s">
        <v>1</v>
      </c>
      <c r="F1861" s="155" t="s">
        <v>200</v>
      </c>
      <c r="H1861" s="156">
        <v>3</v>
      </c>
      <c r="L1861" s="153"/>
      <c r="M1861" s="157"/>
      <c r="T1861" s="158"/>
      <c r="AT1861" s="154" t="s">
        <v>167</v>
      </c>
      <c r="AU1861" s="154" t="s">
        <v>82</v>
      </c>
      <c r="AV1861" s="14" t="s">
        <v>165</v>
      </c>
      <c r="AW1861" s="14" t="s">
        <v>28</v>
      </c>
      <c r="AX1861" s="14" t="s">
        <v>80</v>
      </c>
      <c r="AY1861" s="154" t="s">
        <v>158</v>
      </c>
    </row>
    <row r="1862" spans="2:65" s="1" customFormat="1" ht="16.5" customHeight="1">
      <c r="B1862" s="128"/>
      <c r="C1862" s="159" t="s">
        <v>2313</v>
      </c>
      <c r="D1862" s="159" t="s">
        <v>242</v>
      </c>
      <c r="E1862" s="160" t="s">
        <v>2314</v>
      </c>
      <c r="F1862" s="161" t="s">
        <v>2315</v>
      </c>
      <c r="G1862" s="162" t="s">
        <v>310</v>
      </c>
      <c r="H1862" s="163">
        <v>3</v>
      </c>
      <c r="I1862" s="188"/>
      <c r="J1862" s="164">
        <f>ROUND(I1862*H1862,2)</f>
        <v>0</v>
      </c>
      <c r="K1862" s="161" t="s">
        <v>164</v>
      </c>
      <c r="L1862" s="165"/>
      <c r="M1862" s="166" t="s">
        <v>1</v>
      </c>
      <c r="N1862" s="167" t="s">
        <v>37</v>
      </c>
      <c r="O1862" s="137">
        <v>0</v>
      </c>
      <c r="P1862" s="137">
        <f>O1862*H1862</f>
        <v>0</v>
      </c>
      <c r="Q1862" s="137">
        <v>2.3999999999999998E-3</v>
      </c>
      <c r="R1862" s="137">
        <f>Q1862*H1862</f>
        <v>7.1999999999999998E-3</v>
      </c>
      <c r="S1862" s="137">
        <v>0</v>
      </c>
      <c r="T1862" s="138">
        <f>S1862*H1862</f>
        <v>0</v>
      </c>
      <c r="AR1862" s="139" t="s">
        <v>357</v>
      </c>
      <c r="AT1862" s="139" t="s">
        <v>242</v>
      </c>
      <c r="AU1862" s="139" t="s">
        <v>82</v>
      </c>
      <c r="AY1862" s="17" t="s">
        <v>158</v>
      </c>
      <c r="BE1862" s="140">
        <f>IF(N1862="základní",J1862,0)</f>
        <v>0</v>
      </c>
      <c r="BF1862" s="140">
        <f>IF(N1862="snížená",J1862,0)</f>
        <v>0</v>
      </c>
      <c r="BG1862" s="140">
        <f>IF(N1862="zákl. přenesená",J1862,0)</f>
        <v>0</v>
      </c>
      <c r="BH1862" s="140">
        <f>IF(N1862="sníž. přenesená",J1862,0)</f>
        <v>0</v>
      </c>
      <c r="BI1862" s="140">
        <f>IF(N1862="nulová",J1862,0)</f>
        <v>0</v>
      </c>
      <c r="BJ1862" s="17" t="s">
        <v>80</v>
      </c>
      <c r="BK1862" s="140">
        <f>ROUND(I1862*H1862,2)</f>
        <v>0</v>
      </c>
      <c r="BL1862" s="17" t="s">
        <v>255</v>
      </c>
      <c r="BM1862" s="139" t="s">
        <v>2316</v>
      </c>
    </row>
    <row r="1863" spans="2:65" s="1" customFormat="1" ht="16.5" customHeight="1">
      <c r="B1863" s="128"/>
      <c r="C1863" s="129" t="s">
        <v>2317</v>
      </c>
      <c r="D1863" s="129" t="s">
        <v>160</v>
      </c>
      <c r="E1863" s="130" t="s">
        <v>2318</v>
      </c>
      <c r="F1863" s="131" t="s">
        <v>2319</v>
      </c>
      <c r="G1863" s="132" t="s">
        <v>310</v>
      </c>
      <c r="H1863" s="133">
        <v>4</v>
      </c>
      <c r="I1863" s="184"/>
      <c r="J1863" s="134">
        <f>ROUND(I1863*H1863,2)</f>
        <v>0</v>
      </c>
      <c r="K1863" s="131" t="s">
        <v>164</v>
      </c>
      <c r="L1863" s="29"/>
      <c r="M1863" s="135" t="s">
        <v>1</v>
      </c>
      <c r="N1863" s="136" t="s">
        <v>37</v>
      </c>
      <c r="O1863" s="137">
        <v>0.28799999999999998</v>
      </c>
      <c r="P1863" s="137">
        <f>O1863*H1863</f>
        <v>1.1519999999999999</v>
      </c>
      <c r="Q1863" s="137">
        <v>0</v>
      </c>
      <c r="R1863" s="137">
        <f>Q1863*H1863</f>
        <v>0</v>
      </c>
      <c r="S1863" s="137">
        <v>0</v>
      </c>
      <c r="T1863" s="138">
        <f>S1863*H1863</f>
        <v>0</v>
      </c>
      <c r="AR1863" s="139" t="s">
        <v>255</v>
      </c>
      <c r="AT1863" s="139" t="s">
        <v>160</v>
      </c>
      <c r="AU1863" s="139" t="s">
        <v>82</v>
      </c>
      <c r="AY1863" s="17" t="s">
        <v>158</v>
      </c>
      <c r="BE1863" s="140">
        <f>IF(N1863="základní",J1863,0)</f>
        <v>0</v>
      </c>
      <c r="BF1863" s="140">
        <f>IF(N1863="snížená",J1863,0)</f>
        <v>0</v>
      </c>
      <c r="BG1863" s="140">
        <f>IF(N1863="zákl. přenesená",J1863,0)</f>
        <v>0</v>
      </c>
      <c r="BH1863" s="140">
        <f>IF(N1863="sníž. přenesená",J1863,0)</f>
        <v>0</v>
      </c>
      <c r="BI1863" s="140">
        <f>IF(N1863="nulová",J1863,0)</f>
        <v>0</v>
      </c>
      <c r="BJ1863" s="17" t="s">
        <v>80</v>
      </c>
      <c r="BK1863" s="140">
        <f>ROUND(I1863*H1863,2)</f>
        <v>0</v>
      </c>
      <c r="BL1863" s="17" t="s">
        <v>255</v>
      </c>
      <c r="BM1863" s="139" t="s">
        <v>2320</v>
      </c>
    </row>
    <row r="1864" spans="2:65" s="12" customFormat="1">
      <c r="B1864" s="141"/>
      <c r="D1864" s="142" t="s">
        <v>167</v>
      </c>
      <c r="E1864" s="143" t="s">
        <v>1</v>
      </c>
      <c r="F1864" s="144" t="s">
        <v>2321</v>
      </c>
      <c r="H1864" s="143" t="s">
        <v>1</v>
      </c>
      <c r="L1864" s="141"/>
      <c r="M1864" s="145"/>
      <c r="T1864" s="146"/>
      <c r="AT1864" s="143" t="s">
        <v>167</v>
      </c>
      <c r="AU1864" s="143" t="s">
        <v>82</v>
      </c>
      <c r="AV1864" s="12" t="s">
        <v>80</v>
      </c>
      <c r="AW1864" s="12" t="s">
        <v>28</v>
      </c>
      <c r="AX1864" s="12" t="s">
        <v>72</v>
      </c>
      <c r="AY1864" s="143" t="s">
        <v>158</v>
      </c>
    </row>
    <row r="1865" spans="2:65" s="13" customFormat="1">
      <c r="B1865" s="147"/>
      <c r="D1865" s="142" t="s">
        <v>167</v>
      </c>
      <c r="E1865" s="148" t="s">
        <v>1</v>
      </c>
      <c r="F1865" s="149" t="s">
        <v>2322</v>
      </c>
      <c r="H1865" s="150">
        <v>4</v>
      </c>
      <c r="L1865" s="147"/>
      <c r="M1865" s="151"/>
      <c r="T1865" s="152"/>
      <c r="AT1865" s="148" t="s">
        <v>167</v>
      </c>
      <c r="AU1865" s="148" t="s">
        <v>82</v>
      </c>
      <c r="AV1865" s="13" t="s">
        <v>82</v>
      </c>
      <c r="AW1865" s="13" t="s">
        <v>28</v>
      </c>
      <c r="AX1865" s="13" t="s">
        <v>80</v>
      </c>
      <c r="AY1865" s="148" t="s">
        <v>158</v>
      </c>
    </row>
    <row r="1866" spans="2:65" s="1" customFormat="1" ht="24.2" customHeight="1">
      <c r="B1866" s="128"/>
      <c r="C1866" s="159" t="s">
        <v>2323</v>
      </c>
      <c r="D1866" s="159" t="s">
        <v>242</v>
      </c>
      <c r="E1866" s="160" t="s">
        <v>2324</v>
      </c>
      <c r="F1866" s="161" t="s">
        <v>2325</v>
      </c>
      <c r="G1866" s="162" t="s">
        <v>2326</v>
      </c>
      <c r="H1866" s="163">
        <v>4</v>
      </c>
      <c r="I1866" s="188"/>
      <c r="J1866" s="164">
        <f>ROUND(I1866*H1866,2)</f>
        <v>0</v>
      </c>
      <c r="K1866" s="161" t="s">
        <v>1</v>
      </c>
      <c r="L1866" s="165"/>
      <c r="M1866" s="166" t="s">
        <v>1</v>
      </c>
      <c r="N1866" s="167" t="s">
        <v>37</v>
      </c>
      <c r="O1866" s="137">
        <v>0</v>
      </c>
      <c r="P1866" s="137">
        <f>O1866*H1866</f>
        <v>0</v>
      </c>
      <c r="Q1866" s="137">
        <v>5.9999999999999995E-4</v>
      </c>
      <c r="R1866" s="137">
        <f>Q1866*H1866</f>
        <v>2.3999999999999998E-3</v>
      </c>
      <c r="S1866" s="137">
        <v>0</v>
      </c>
      <c r="T1866" s="138">
        <f>S1866*H1866</f>
        <v>0</v>
      </c>
      <c r="AR1866" s="139" t="s">
        <v>357</v>
      </c>
      <c r="AT1866" s="139" t="s">
        <v>242</v>
      </c>
      <c r="AU1866" s="139" t="s">
        <v>82</v>
      </c>
      <c r="AY1866" s="17" t="s">
        <v>158</v>
      </c>
      <c r="BE1866" s="140">
        <f>IF(N1866="základní",J1866,0)</f>
        <v>0</v>
      </c>
      <c r="BF1866" s="140">
        <f>IF(N1866="snížená",J1866,0)</f>
        <v>0</v>
      </c>
      <c r="BG1866" s="140">
        <f>IF(N1866="zákl. přenesená",J1866,0)</f>
        <v>0</v>
      </c>
      <c r="BH1866" s="140">
        <f>IF(N1866="sníž. přenesená",J1866,0)</f>
        <v>0</v>
      </c>
      <c r="BI1866" s="140">
        <f>IF(N1866="nulová",J1866,0)</f>
        <v>0</v>
      </c>
      <c r="BJ1866" s="17" t="s">
        <v>80</v>
      </c>
      <c r="BK1866" s="140">
        <f>ROUND(I1866*H1866,2)</f>
        <v>0</v>
      </c>
      <c r="BL1866" s="17" t="s">
        <v>255</v>
      </c>
      <c r="BM1866" s="139" t="s">
        <v>2327</v>
      </c>
    </row>
    <row r="1867" spans="2:65" s="12" customFormat="1">
      <c r="B1867" s="141"/>
      <c r="D1867" s="142" t="s">
        <v>167</v>
      </c>
      <c r="E1867" s="143" t="s">
        <v>1</v>
      </c>
      <c r="F1867" s="144" t="s">
        <v>2321</v>
      </c>
      <c r="H1867" s="143" t="s">
        <v>1</v>
      </c>
      <c r="L1867" s="141"/>
      <c r="M1867" s="145"/>
      <c r="T1867" s="146"/>
      <c r="AT1867" s="143" t="s">
        <v>167</v>
      </c>
      <c r="AU1867" s="143" t="s">
        <v>82</v>
      </c>
      <c r="AV1867" s="12" t="s">
        <v>80</v>
      </c>
      <c r="AW1867" s="12" t="s">
        <v>28</v>
      </c>
      <c r="AX1867" s="12" t="s">
        <v>72</v>
      </c>
      <c r="AY1867" s="143" t="s">
        <v>158</v>
      </c>
    </row>
    <row r="1868" spans="2:65" s="13" customFormat="1">
      <c r="B1868" s="147"/>
      <c r="D1868" s="142" t="s">
        <v>167</v>
      </c>
      <c r="E1868" s="148" t="s">
        <v>1</v>
      </c>
      <c r="F1868" s="149" t="s">
        <v>2322</v>
      </c>
      <c r="H1868" s="150">
        <v>4</v>
      </c>
      <c r="L1868" s="147"/>
      <c r="M1868" s="151"/>
      <c r="T1868" s="152"/>
      <c r="AT1868" s="148" t="s">
        <v>167</v>
      </c>
      <c r="AU1868" s="148" t="s">
        <v>82</v>
      </c>
      <c r="AV1868" s="13" t="s">
        <v>82</v>
      </c>
      <c r="AW1868" s="13" t="s">
        <v>28</v>
      </c>
      <c r="AX1868" s="13" t="s">
        <v>80</v>
      </c>
      <c r="AY1868" s="148" t="s">
        <v>158</v>
      </c>
    </row>
    <row r="1869" spans="2:65" s="1" customFormat="1" ht="33" customHeight="1">
      <c r="B1869" s="128"/>
      <c r="C1869" s="129" t="s">
        <v>2328</v>
      </c>
      <c r="D1869" s="129" t="s">
        <v>160</v>
      </c>
      <c r="E1869" s="130" t="s">
        <v>2329</v>
      </c>
      <c r="F1869" s="131" t="s">
        <v>2330</v>
      </c>
      <c r="G1869" s="132" t="s">
        <v>228</v>
      </c>
      <c r="H1869" s="133">
        <v>1</v>
      </c>
      <c r="I1869" s="184"/>
      <c r="J1869" s="134">
        <f>ROUND(I1869*H1869,2)</f>
        <v>0</v>
      </c>
      <c r="K1869" s="131" t="s">
        <v>1</v>
      </c>
      <c r="L1869" s="29"/>
      <c r="M1869" s="135" t="s">
        <v>1</v>
      </c>
      <c r="N1869" s="136" t="s">
        <v>37</v>
      </c>
      <c r="O1869" s="137">
        <v>0</v>
      </c>
      <c r="P1869" s="137">
        <f>O1869*H1869</f>
        <v>0</v>
      </c>
      <c r="Q1869" s="137">
        <v>0</v>
      </c>
      <c r="R1869" s="137">
        <f>Q1869*H1869</f>
        <v>0</v>
      </c>
      <c r="S1869" s="137">
        <v>0</v>
      </c>
      <c r="T1869" s="138">
        <f>S1869*H1869</f>
        <v>0</v>
      </c>
      <c r="AR1869" s="139" t="s">
        <v>255</v>
      </c>
      <c r="AT1869" s="139" t="s">
        <v>160</v>
      </c>
      <c r="AU1869" s="139" t="s">
        <v>82</v>
      </c>
      <c r="AY1869" s="17" t="s">
        <v>158</v>
      </c>
      <c r="BE1869" s="140">
        <f>IF(N1869="základní",J1869,0)</f>
        <v>0</v>
      </c>
      <c r="BF1869" s="140">
        <f>IF(N1869="snížená",J1869,0)</f>
        <v>0</v>
      </c>
      <c r="BG1869" s="140">
        <f>IF(N1869="zákl. přenesená",J1869,0)</f>
        <v>0</v>
      </c>
      <c r="BH1869" s="140">
        <f>IF(N1869="sníž. přenesená",J1869,0)</f>
        <v>0</v>
      </c>
      <c r="BI1869" s="140">
        <f>IF(N1869="nulová",J1869,0)</f>
        <v>0</v>
      </c>
      <c r="BJ1869" s="17" t="s">
        <v>80</v>
      </c>
      <c r="BK1869" s="140">
        <f>ROUND(I1869*H1869,2)</f>
        <v>0</v>
      </c>
      <c r="BL1869" s="17" t="s">
        <v>255</v>
      </c>
      <c r="BM1869" s="139" t="s">
        <v>2331</v>
      </c>
    </row>
    <row r="1870" spans="2:65" s="12" customFormat="1" ht="22.5">
      <c r="B1870" s="141"/>
      <c r="D1870" s="142" t="s">
        <v>167</v>
      </c>
      <c r="E1870" s="143" t="s">
        <v>1</v>
      </c>
      <c r="F1870" s="144" t="s">
        <v>2332</v>
      </c>
      <c r="H1870" s="143" t="s">
        <v>1</v>
      </c>
      <c r="L1870" s="141"/>
      <c r="M1870" s="145"/>
      <c r="T1870" s="146"/>
      <c r="AT1870" s="143" t="s">
        <v>167</v>
      </c>
      <c r="AU1870" s="143" t="s">
        <v>82</v>
      </c>
      <c r="AV1870" s="12" t="s">
        <v>80</v>
      </c>
      <c r="AW1870" s="12" t="s">
        <v>28</v>
      </c>
      <c r="AX1870" s="12" t="s">
        <v>72</v>
      </c>
      <c r="AY1870" s="143" t="s">
        <v>158</v>
      </c>
    </row>
    <row r="1871" spans="2:65" s="12" customFormat="1">
      <c r="B1871" s="141"/>
      <c r="D1871" s="142" t="s">
        <v>167</v>
      </c>
      <c r="E1871" s="143" t="s">
        <v>1</v>
      </c>
      <c r="F1871" s="144" t="s">
        <v>2333</v>
      </c>
      <c r="H1871" s="143" t="s">
        <v>1</v>
      </c>
      <c r="L1871" s="141"/>
      <c r="M1871" s="145"/>
      <c r="T1871" s="146"/>
      <c r="AT1871" s="143" t="s">
        <v>167</v>
      </c>
      <c r="AU1871" s="143" t="s">
        <v>82</v>
      </c>
      <c r="AV1871" s="12" t="s">
        <v>80</v>
      </c>
      <c r="AW1871" s="12" t="s">
        <v>28</v>
      </c>
      <c r="AX1871" s="12" t="s">
        <v>72</v>
      </c>
      <c r="AY1871" s="143" t="s">
        <v>158</v>
      </c>
    </row>
    <row r="1872" spans="2:65" s="12" customFormat="1">
      <c r="B1872" s="141"/>
      <c r="D1872" s="142" t="s">
        <v>167</v>
      </c>
      <c r="E1872" s="143" t="s">
        <v>1</v>
      </c>
      <c r="F1872" s="144" t="s">
        <v>2334</v>
      </c>
      <c r="H1872" s="143" t="s">
        <v>1</v>
      </c>
      <c r="L1872" s="141"/>
      <c r="M1872" s="145"/>
      <c r="T1872" s="146"/>
      <c r="AT1872" s="143" t="s">
        <v>167</v>
      </c>
      <c r="AU1872" s="143" t="s">
        <v>82</v>
      </c>
      <c r="AV1872" s="12" t="s">
        <v>80</v>
      </c>
      <c r="AW1872" s="12" t="s">
        <v>28</v>
      </c>
      <c r="AX1872" s="12" t="s">
        <v>72</v>
      </c>
      <c r="AY1872" s="143" t="s">
        <v>158</v>
      </c>
    </row>
    <row r="1873" spans="2:65" s="13" customFormat="1">
      <c r="B1873" s="147"/>
      <c r="D1873" s="142" t="s">
        <v>167</v>
      </c>
      <c r="E1873" s="148" t="s">
        <v>1</v>
      </c>
      <c r="F1873" s="149" t="s">
        <v>2335</v>
      </c>
      <c r="H1873" s="150">
        <v>1</v>
      </c>
      <c r="L1873" s="147"/>
      <c r="M1873" s="151"/>
      <c r="T1873" s="152"/>
      <c r="AT1873" s="148" t="s">
        <v>167</v>
      </c>
      <c r="AU1873" s="148" t="s">
        <v>82</v>
      </c>
      <c r="AV1873" s="13" t="s">
        <v>82</v>
      </c>
      <c r="AW1873" s="13" t="s">
        <v>28</v>
      </c>
      <c r="AX1873" s="13" t="s">
        <v>80</v>
      </c>
      <c r="AY1873" s="148" t="s">
        <v>158</v>
      </c>
    </row>
    <row r="1874" spans="2:65" s="1" customFormat="1" ht="33" customHeight="1">
      <c r="B1874" s="128"/>
      <c r="C1874" s="129" t="s">
        <v>2336</v>
      </c>
      <c r="D1874" s="129" t="s">
        <v>160</v>
      </c>
      <c r="E1874" s="130" t="s">
        <v>2337</v>
      </c>
      <c r="F1874" s="131" t="s">
        <v>2338</v>
      </c>
      <c r="G1874" s="132" t="s">
        <v>228</v>
      </c>
      <c r="H1874" s="133">
        <v>3</v>
      </c>
      <c r="I1874" s="184"/>
      <c r="J1874" s="134">
        <f>ROUND(I1874*H1874,2)</f>
        <v>0</v>
      </c>
      <c r="K1874" s="131" t="s">
        <v>1</v>
      </c>
      <c r="L1874" s="29"/>
      <c r="M1874" s="135" t="s">
        <v>1</v>
      </c>
      <c r="N1874" s="136" t="s">
        <v>37</v>
      </c>
      <c r="O1874" s="137">
        <v>0</v>
      </c>
      <c r="P1874" s="137">
        <f>O1874*H1874</f>
        <v>0</v>
      </c>
      <c r="Q1874" s="137">
        <v>0.01</v>
      </c>
      <c r="R1874" s="137">
        <f>Q1874*H1874</f>
        <v>0.03</v>
      </c>
      <c r="S1874" s="137">
        <v>0</v>
      </c>
      <c r="T1874" s="138">
        <f>S1874*H1874</f>
        <v>0</v>
      </c>
      <c r="AR1874" s="139" t="s">
        <v>255</v>
      </c>
      <c r="AT1874" s="139" t="s">
        <v>160</v>
      </c>
      <c r="AU1874" s="139" t="s">
        <v>82</v>
      </c>
      <c r="AY1874" s="17" t="s">
        <v>158</v>
      </c>
      <c r="BE1874" s="140">
        <f>IF(N1874="základní",J1874,0)</f>
        <v>0</v>
      </c>
      <c r="BF1874" s="140">
        <f>IF(N1874="snížená",J1874,0)</f>
        <v>0</v>
      </c>
      <c r="BG1874" s="140">
        <f>IF(N1874="zákl. přenesená",J1874,0)</f>
        <v>0</v>
      </c>
      <c r="BH1874" s="140">
        <f>IF(N1874="sníž. přenesená",J1874,0)</f>
        <v>0</v>
      </c>
      <c r="BI1874" s="140">
        <f>IF(N1874="nulová",J1874,0)</f>
        <v>0</v>
      </c>
      <c r="BJ1874" s="17" t="s">
        <v>80</v>
      </c>
      <c r="BK1874" s="140">
        <f>ROUND(I1874*H1874,2)</f>
        <v>0</v>
      </c>
      <c r="BL1874" s="17" t="s">
        <v>255</v>
      </c>
      <c r="BM1874" s="139" t="s">
        <v>2339</v>
      </c>
    </row>
    <row r="1875" spans="2:65" s="13" customFormat="1">
      <c r="B1875" s="147"/>
      <c r="D1875" s="142" t="s">
        <v>167</v>
      </c>
      <c r="E1875" s="148" t="s">
        <v>1</v>
      </c>
      <c r="F1875" s="149" t="s">
        <v>2340</v>
      </c>
      <c r="H1875" s="150">
        <v>3</v>
      </c>
      <c r="L1875" s="147"/>
      <c r="M1875" s="151"/>
      <c r="T1875" s="152"/>
      <c r="AT1875" s="148" t="s">
        <v>167</v>
      </c>
      <c r="AU1875" s="148" t="s">
        <v>82</v>
      </c>
      <c r="AV1875" s="13" t="s">
        <v>82</v>
      </c>
      <c r="AW1875" s="13" t="s">
        <v>28</v>
      </c>
      <c r="AX1875" s="13" t="s">
        <v>80</v>
      </c>
      <c r="AY1875" s="148" t="s">
        <v>158</v>
      </c>
    </row>
    <row r="1876" spans="2:65" s="1" customFormat="1" ht="44.25" customHeight="1">
      <c r="B1876" s="128"/>
      <c r="C1876" s="129" t="s">
        <v>2341</v>
      </c>
      <c r="D1876" s="129" t="s">
        <v>160</v>
      </c>
      <c r="E1876" s="130" t="s">
        <v>2342</v>
      </c>
      <c r="F1876" s="131" t="s">
        <v>2343</v>
      </c>
      <c r="G1876" s="132" t="s">
        <v>212</v>
      </c>
      <c r="H1876" s="133">
        <v>27</v>
      </c>
      <c r="I1876" s="184"/>
      <c r="J1876" s="134">
        <f>ROUND(I1876*H1876,2)</f>
        <v>0</v>
      </c>
      <c r="K1876" s="131" t="s">
        <v>1</v>
      </c>
      <c r="L1876" s="29"/>
      <c r="M1876" s="135" t="s">
        <v>1</v>
      </c>
      <c r="N1876" s="136" t="s">
        <v>37</v>
      </c>
      <c r="O1876" s="137">
        <v>0</v>
      </c>
      <c r="P1876" s="137">
        <f>O1876*H1876</f>
        <v>0</v>
      </c>
      <c r="Q1876" s="137">
        <v>2.1499999999999998E-2</v>
      </c>
      <c r="R1876" s="137">
        <f>Q1876*H1876</f>
        <v>0.5804999999999999</v>
      </c>
      <c r="S1876" s="137">
        <v>0</v>
      </c>
      <c r="T1876" s="138">
        <f>S1876*H1876</f>
        <v>0</v>
      </c>
      <c r="AR1876" s="139" t="s">
        <v>255</v>
      </c>
      <c r="AT1876" s="139" t="s">
        <v>160</v>
      </c>
      <c r="AU1876" s="139" t="s">
        <v>82</v>
      </c>
      <c r="AY1876" s="17" t="s">
        <v>158</v>
      </c>
      <c r="BE1876" s="140">
        <f>IF(N1876="základní",J1876,0)</f>
        <v>0</v>
      </c>
      <c r="BF1876" s="140">
        <f>IF(N1876="snížená",J1876,0)</f>
        <v>0</v>
      </c>
      <c r="BG1876" s="140">
        <f>IF(N1876="zákl. přenesená",J1876,0)</f>
        <v>0</v>
      </c>
      <c r="BH1876" s="140">
        <f>IF(N1876="sníž. přenesená",J1876,0)</f>
        <v>0</v>
      </c>
      <c r="BI1876" s="140">
        <f>IF(N1876="nulová",J1876,0)</f>
        <v>0</v>
      </c>
      <c r="BJ1876" s="17" t="s">
        <v>80</v>
      </c>
      <c r="BK1876" s="140">
        <f>ROUND(I1876*H1876,2)</f>
        <v>0</v>
      </c>
      <c r="BL1876" s="17" t="s">
        <v>255</v>
      </c>
      <c r="BM1876" s="139" t="s">
        <v>2344</v>
      </c>
    </row>
    <row r="1877" spans="2:65" s="12" customFormat="1">
      <c r="B1877" s="141"/>
      <c r="D1877" s="142" t="s">
        <v>167</v>
      </c>
      <c r="E1877" s="143" t="s">
        <v>1</v>
      </c>
      <c r="F1877" s="144" t="s">
        <v>1174</v>
      </c>
      <c r="H1877" s="143" t="s">
        <v>1</v>
      </c>
      <c r="L1877" s="141"/>
      <c r="M1877" s="145"/>
      <c r="T1877" s="146"/>
      <c r="AT1877" s="143" t="s">
        <v>167</v>
      </c>
      <c r="AU1877" s="143" t="s">
        <v>82</v>
      </c>
      <c r="AV1877" s="12" t="s">
        <v>80</v>
      </c>
      <c r="AW1877" s="12" t="s">
        <v>28</v>
      </c>
      <c r="AX1877" s="12" t="s">
        <v>72</v>
      </c>
      <c r="AY1877" s="143" t="s">
        <v>158</v>
      </c>
    </row>
    <row r="1878" spans="2:65" s="12" customFormat="1">
      <c r="B1878" s="141"/>
      <c r="D1878" s="142" t="s">
        <v>167</v>
      </c>
      <c r="E1878" s="143" t="s">
        <v>1</v>
      </c>
      <c r="F1878" s="144" t="s">
        <v>2345</v>
      </c>
      <c r="H1878" s="143" t="s">
        <v>1</v>
      </c>
      <c r="L1878" s="141"/>
      <c r="M1878" s="145"/>
      <c r="T1878" s="146"/>
      <c r="AT1878" s="143" t="s">
        <v>167</v>
      </c>
      <c r="AU1878" s="143" t="s">
        <v>82</v>
      </c>
      <c r="AV1878" s="12" t="s">
        <v>80</v>
      </c>
      <c r="AW1878" s="12" t="s">
        <v>28</v>
      </c>
      <c r="AX1878" s="12" t="s">
        <v>72</v>
      </c>
      <c r="AY1878" s="143" t="s">
        <v>158</v>
      </c>
    </row>
    <row r="1879" spans="2:65" s="13" customFormat="1">
      <c r="B1879" s="147"/>
      <c r="D1879" s="142" t="s">
        <v>167</v>
      </c>
      <c r="E1879" s="148" t="s">
        <v>1</v>
      </c>
      <c r="F1879" s="149" t="s">
        <v>2346</v>
      </c>
      <c r="H1879" s="150">
        <v>27</v>
      </c>
      <c r="L1879" s="147"/>
      <c r="M1879" s="151"/>
      <c r="T1879" s="152"/>
      <c r="AT1879" s="148" t="s">
        <v>167</v>
      </c>
      <c r="AU1879" s="148" t="s">
        <v>82</v>
      </c>
      <c r="AV1879" s="13" t="s">
        <v>82</v>
      </c>
      <c r="AW1879" s="13" t="s">
        <v>28</v>
      </c>
      <c r="AX1879" s="13" t="s">
        <v>80</v>
      </c>
      <c r="AY1879" s="148" t="s">
        <v>158</v>
      </c>
    </row>
    <row r="1880" spans="2:65" s="1" customFormat="1" ht="33" customHeight="1">
      <c r="B1880" s="128"/>
      <c r="C1880" s="129" t="s">
        <v>2347</v>
      </c>
      <c r="D1880" s="129" t="s">
        <v>160</v>
      </c>
      <c r="E1880" s="130" t="s">
        <v>2348</v>
      </c>
      <c r="F1880" s="131" t="s">
        <v>2349</v>
      </c>
      <c r="G1880" s="132" t="s">
        <v>228</v>
      </c>
      <c r="H1880" s="133">
        <v>1</v>
      </c>
      <c r="I1880" s="184"/>
      <c r="J1880" s="134">
        <f>ROUND(I1880*H1880,2)</f>
        <v>0</v>
      </c>
      <c r="K1880" s="131" t="s">
        <v>1</v>
      </c>
      <c r="L1880" s="29"/>
      <c r="M1880" s="135" t="s">
        <v>1</v>
      </c>
      <c r="N1880" s="136" t="s">
        <v>37</v>
      </c>
      <c r="O1880" s="137">
        <v>0</v>
      </c>
      <c r="P1880" s="137">
        <f>O1880*H1880</f>
        <v>0</v>
      </c>
      <c r="Q1880" s="137">
        <v>0</v>
      </c>
      <c r="R1880" s="137">
        <f>Q1880*H1880</f>
        <v>0</v>
      </c>
      <c r="S1880" s="137">
        <v>0</v>
      </c>
      <c r="T1880" s="138">
        <f>S1880*H1880</f>
        <v>0</v>
      </c>
      <c r="AR1880" s="139" t="s">
        <v>255</v>
      </c>
      <c r="AT1880" s="139" t="s">
        <v>160</v>
      </c>
      <c r="AU1880" s="139" t="s">
        <v>82</v>
      </c>
      <c r="AY1880" s="17" t="s">
        <v>158</v>
      </c>
      <c r="BE1880" s="140">
        <f>IF(N1880="základní",J1880,0)</f>
        <v>0</v>
      </c>
      <c r="BF1880" s="140">
        <f>IF(N1880="snížená",J1880,0)</f>
        <v>0</v>
      </c>
      <c r="BG1880" s="140">
        <f>IF(N1880="zákl. přenesená",J1880,0)</f>
        <v>0</v>
      </c>
      <c r="BH1880" s="140">
        <f>IF(N1880="sníž. přenesená",J1880,0)</f>
        <v>0</v>
      </c>
      <c r="BI1880" s="140">
        <f>IF(N1880="nulová",J1880,0)</f>
        <v>0</v>
      </c>
      <c r="BJ1880" s="17" t="s">
        <v>80</v>
      </c>
      <c r="BK1880" s="140">
        <f>ROUND(I1880*H1880,2)</f>
        <v>0</v>
      </c>
      <c r="BL1880" s="17" t="s">
        <v>255</v>
      </c>
      <c r="BM1880" s="139" t="s">
        <v>2350</v>
      </c>
    </row>
    <row r="1881" spans="2:65" s="12" customFormat="1">
      <c r="B1881" s="141"/>
      <c r="D1881" s="142" t="s">
        <v>167</v>
      </c>
      <c r="E1881" s="143" t="s">
        <v>1</v>
      </c>
      <c r="F1881" s="144" t="s">
        <v>1174</v>
      </c>
      <c r="H1881" s="143" t="s">
        <v>1</v>
      </c>
      <c r="L1881" s="141"/>
      <c r="M1881" s="145"/>
      <c r="T1881" s="146"/>
      <c r="AT1881" s="143" t="s">
        <v>167</v>
      </c>
      <c r="AU1881" s="143" t="s">
        <v>82</v>
      </c>
      <c r="AV1881" s="12" t="s">
        <v>80</v>
      </c>
      <c r="AW1881" s="12" t="s">
        <v>28</v>
      </c>
      <c r="AX1881" s="12" t="s">
        <v>72</v>
      </c>
      <c r="AY1881" s="143" t="s">
        <v>158</v>
      </c>
    </row>
    <row r="1882" spans="2:65" s="13" customFormat="1">
      <c r="B1882" s="147"/>
      <c r="D1882" s="142" t="s">
        <v>167</v>
      </c>
      <c r="E1882" s="148" t="s">
        <v>1</v>
      </c>
      <c r="F1882" s="149" t="s">
        <v>2351</v>
      </c>
      <c r="H1882" s="150">
        <v>1</v>
      </c>
      <c r="L1882" s="147"/>
      <c r="M1882" s="151"/>
      <c r="T1882" s="152"/>
      <c r="AT1882" s="148" t="s">
        <v>167</v>
      </c>
      <c r="AU1882" s="148" t="s">
        <v>82</v>
      </c>
      <c r="AV1882" s="13" t="s">
        <v>82</v>
      </c>
      <c r="AW1882" s="13" t="s">
        <v>28</v>
      </c>
      <c r="AX1882" s="13" t="s">
        <v>80</v>
      </c>
      <c r="AY1882" s="148" t="s">
        <v>158</v>
      </c>
    </row>
    <row r="1883" spans="2:65" s="1" customFormat="1" ht="24.2" customHeight="1">
      <c r="B1883" s="128"/>
      <c r="C1883" s="129" t="s">
        <v>2352</v>
      </c>
      <c r="D1883" s="129" t="s">
        <v>160</v>
      </c>
      <c r="E1883" s="130" t="s">
        <v>2353</v>
      </c>
      <c r="F1883" s="131" t="s">
        <v>2354</v>
      </c>
      <c r="G1883" s="132" t="s">
        <v>310</v>
      </c>
      <c r="H1883" s="133">
        <v>3</v>
      </c>
      <c r="I1883" s="184"/>
      <c r="J1883" s="134">
        <f>ROUND(I1883*H1883,2)</f>
        <v>0</v>
      </c>
      <c r="K1883" s="131" t="s">
        <v>164</v>
      </c>
      <c r="L1883" s="29"/>
      <c r="M1883" s="135" t="s">
        <v>1</v>
      </c>
      <c r="N1883" s="136" t="s">
        <v>37</v>
      </c>
      <c r="O1883" s="137">
        <v>0.46</v>
      </c>
      <c r="P1883" s="137">
        <f>O1883*H1883</f>
        <v>1.3800000000000001</v>
      </c>
      <c r="Q1883" s="137">
        <v>0</v>
      </c>
      <c r="R1883" s="137">
        <f>Q1883*H1883</f>
        <v>0</v>
      </c>
      <c r="S1883" s="137">
        <v>0.1104</v>
      </c>
      <c r="T1883" s="138">
        <f>S1883*H1883</f>
        <v>0.33119999999999999</v>
      </c>
      <c r="AR1883" s="139" t="s">
        <v>255</v>
      </c>
      <c r="AT1883" s="139" t="s">
        <v>160</v>
      </c>
      <c r="AU1883" s="139" t="s">
        <v>82</v>
      </c>
      <c r="AY1883" s="17" t="s">
        <v>158</v>
      </c>
      <c r="BE1883" s="140">
        <f>IF(N1883="základní",J1883,0)</f>
        <v>0</v>
      </c>
      <c r="BF1883" s="140">
        <f>IF(N1883="snížená",J1883,0)</f>
        <v>0</v>
      </c>
      <c r="BG1883" s="140">
        <f>IF(N1883="zákl. přenesená",J1883,0)</f>
        <v>0</v>
      </c>
      <c r="BH1883" s="140">
        <f>IF(N1883="sníž. přenesená",J1883,0)</f>
        <v>0</v>
      </c>
      <c r="BI1883" s="140">
        <f>IF(N1883="nulová",J1883,0)</f>
        <v>0</v>
      </c>
      <c r="BJ1883" s="17" t="s">
        <v>80</v>
      </c>
      <c r="BK1883" s="140">
        <f>ROUND(I1883*H1883,2)</f>
        <v>0</v>
      </c>
      <c r="BL1883" s="17" t="s">
        <v>255</v>
      </c>
      <c r="BM1883" s="139" t="s">
        <v>2355</v>
      </c>
    </row>
    <row r="1884" spans="2:65" s="13" customFormat="1">
      <c r="B1884" s="147"/>
      <c r="D1884" s="142" t="s">
        <v>167</v>
      </c>
      <c r="E1884" s="148" t="s">
        <v>1</v>
      </c>
      <c r="F1884" s="149" t="s">
        <v>2356</v>
      </c>
      <c r="H1884" s="150">
        <v>3</v>
      </c>
      <c r="L1884" s="147"/>
      <c r="M1884" s="151"/>
      <c r="T1884" s="152"/>
      <c r="AT1884" s="148" t="s">
        <v>167</v>
      </c>
      <c r="AU1884" s="148" t="s">
        <v>82</v>
      </c>
      <c r="AV1884" s="13" t="s">
        <v>82</v>
      </c>
      <c r="AW1884" s="13" t="s">
        <v>28</v>
      </c>
      <c r="AX1884" s="13" t="s">
        <v>80</v>
      </c>
      <c r="AY1884" s="148" t="s">
        <v>158</v>
      </c>
    </row>
    <row r="1885" spans="2:65" s="1" customFormat="1" ht="24.2" customHeight="1">
      <c r="B1885" s="128"/>
      <c r="C1885" s="129" t="s">
        <v>2357</v>
      </c>
      <c r="D1885" s="129" t="s">
        <v>160</v>
      </c>
      <c r="E1885" s="130" t="s">
        <v>2358</v>
      </c>
      <c r="F1885" s="131" t="s">
        <v>2359</v>
      </c>
      <c r="G1885" s="132" t="s">
        <v>188</v>
      </c>
      <c r="H1885" s="133">
        <v>1.403</v>
      </c>
      <c r="I1885" s="184"/>
      <c r="J1885" s="134">
        <f>ROUND(I1885*H1885,2)</f>
        <v>0</v>
      </c>
      <c r="K1885" s="131" t="s">
        <v>164</v>
      </c>
      <c r="L1885" s="29"/>
      <c r="M1885" s="135" t="s">
        <v>1</v>
      </c>
      <c r="N1885" s="136" t="s">
        <v>37</v>
      </c>
      <c r="O1885" s="137">
        <v>2.4209999999999998</v>
      </c>
      <c r="P1885" s="137">
        <f>O1885*H1885</f>
        <v>3.3966629999999998</v>
      </c>
      <c r="Q1885" s="137">
        <v>0</v>
      </c>
      <c r="R1885" s="137">
        <f>Q1885*H1885</f>
        <v>0</v>
      </c>
      <c r="S1885" s="137">
        <v>0</v>
      </c>
      <c r="T1885" s="138">
        <f>S1885*H1885</f>
        <v>0</v>
      </c>
      <c r="AR1885" s="139" t="s">
        <v>255</v>
      </c>
      <c r="AT1885" s="139" t="s">
        <v>160</v>
      </c>
      <c r="AU1885" s="139" t="s">
        <v>82</v>
      </c>
      <c r="AY1885" s="17" t="s">
        <v>158</v>
      </c>
      <c r="BE1885" s="140">
        <f>IF(N1885="základní",J1885,0)</f>
        <v>0</v>
      </c>
      <c r="BF1885" s="140">
        <f>IF(N1885="snížená",J1885,0)</f>
        <v>0</v>
      </c>
      <c r="BG1885" s="140">
        <f>IF(N1885="zákl. přenesená",J1885,0)</f>
        <v>0</v>
      </c>
      <c r="BH1885" s="140">
        <f>IF(N1885="sníž. přenesená",J1885,0)</f>
        <v>0</v>
      </c>
      <c r="BI1885" s="140">
        <f>IF(N1885="nulová",J1885,0)</f>
        <v>0</v>
      </c>
      <c r="BJ1885" s="17" t="s">
        <v>80</v>
      </c>
      <c r="BK1885" s="140">
        <f>ROUND(I1885*H1885,2)</f>
        <v>0</v>
      </c>
      <c r="BL1885" s="17" t="s">
        <v>255</v>
      </c>
      <c r="BM1885" s="139" t="s">
        <v>2360</v>
      </c>
    </row>
    <row r="1886" spans="2:65" s="11" customFormat="1" ht="22.9" customHeight="1">
      <c r="B1886" s="117"/>
      <c r="D1886" s="118" t="s">
        <v>71</v>
      </c>
      <c r="E1886" s="126" t="s">
        <v>2361</v>
      </c>
      <c r="F1886" s="126" t="s">
        <v>2362</v>
      </c>
      <c r="J1886" s="127">
        <f>BK1886</f>
        <v>0</v>
      </c>
      <c r="L1886" s="117"/>
      <c r="M1886" s="121"/>
      <c r="P1886" s="122">
        <f>SUM(P1887:P1951)</f>
        <v>292.33924299999995</v>
      </c>
      <c r="R1886" s="122">
        <f>SUM(R1887:R1951)</f>
        <v>1.3004242799999999</v>
      </c>
      <c r="T1886" s="123">
        <f>SUM(T1887:T1951)</f>
        <v>1.5592299999999999</v>
      </c>
      <c r="AR1886" s="118" t="s">
        <v>82</v>
      </c>
      <c r="AT1886" s="124" t="s">
        <v>71</v>
      </c>
      <c r="AU1886" s="124" t="s">
        <v>80</v>
      </c>
      <c r="AY1886" s="118" t="s">
        <v>158</v>
      </c>
      <c r="BK1886" s="125">
        <f>SUM(BK1887:BK1951)</f>
        <v>0</v>
      </c>
    </row>
    <row r="1887" spans="2:65" s="1" customFormat="1" ht="21.75" customHeight="1">
      <c r="B1887" s="128"/>
      <c r="C1887" s="129" t="s">
        <v>2363</v>
      </c>
      <c r="D1887" s="129" t="s">
        <v>160</v>
      </c>
      <c r="E1887" s="130" t="s">
        <v>2364</v>
      </c>
      <c r="F1887" s="131" t="s">
        <v>2365</v>
      </c>
      <c r="G1887" s="132" t="s">
        <v>212</v>
      </c>
      <c r="H1887" s="133">
        <v>6.6</v>
      </c>
      <c r="I1887" s="184"/>
      <c r="J1887" s="134">
        <f>ROUND(I1887*H1887,2)</f>
        <v>0</v>
      </c>
      <c r="K1887" s="131" t="s">
        <v>164</v>
      </c>
      <c r="L1887" s="29"/>
      <c r="M1887" s="135" t="s">
        <v>1</v>
      </c>
      <c r="N1887" s="136" t="s">
        <v>37</v>
      </c>
      <c r="O1887" s="137">
        <v>1</v>
      </c>
      <c r="P1887" s="137">
        <f>O1887*H1887</f>
        <v>6.6</v>
      </c>
      <c r="Q1887" s="137">
        <v>0</v>
      </c>
      <c r="R1887" s="137">
        <f>Q1887*H1887</f>
        <v>0</v>
      </c>
      <c r="S1887" s="137">
        <v>1.4999999999999999E-2</v>
      </c>
      <c r="T1887" s="138">
        <f>S1887*H1887</f>
        <v>9.8999999999999991E-2</v>
      </c>
      <c r="AR1887" s="139" t="s">
        <v>255</v>
      </c>
      <c r="AT1887" s="139" t="s">
        <v>160</v>
      </c>
      <c r="AU1887" s="139" t="s">
        <v>82</v>
      </c>
      <c r="AY1887" s="17" t="s">
        <v>158</v>
      </c>
      <c r="BE1887" s="140">
        <f>IF(N1887="základní",J1887,0)</f>
        <v>0</v>
      </c>
      <c r="BF1887" s="140">
        <f>IF(N1887="snížená",J1887,0)</f>
        <v>0</v>
      </c>
      <c r="BG1887" s="140">
        <f>IF(N1887="zákl. přenesená",J1887,0)</f>
        <v>0</v>
      </c>
      <c r="BH1887" s="140">
        <f>IF(N1887="sníž. přenesená",J1887,0)</f>
        <v>0</v>
      </c>
      <c r="BI1887" s="140">
        <f>IF(N1887="nulová",J1887,0)</f>
        <v>0</v>
      </c>
      <c r="BJ1887" s="17" t="s">
        <v>80</v>
      </c>
      <c r="BK1887" s="140">
        <f>ROUND(I1887*H1887,2)</f>
        <v>0</v>
      </c>
      <c r="BL1887" s="17" t="s">
        <v>255</v>
      </c>
      <c r="BM1887" s="139" t="s">
        <v>2366</v>
      </c>
    </row>
    <row r="1888" spans="2:65" s="12" customFormat="1">
      <c r="B1888" s="141"/>
      <c r="D1888" s="142" t="s">
        <v>167</v>
      </c>
      <c r="E1888" s="143" t="s">
        <v>1</v>
      </c>
      <c r="F1888" s="144" t="s">
        <v>2367</v>
      </c>
      <c r="H1888" s="143" t="s">
        <v>1</v>
      </c>
      <c r="L1888" s="141"/>
      <c r="M1888" s="145"/>
      <c r="T1888" s="146"/>
      <c r="AT1888" s="143" t="s">
        <v>167</v>
      </c>
      <c r="AU1888" s="143" t="s">
        <v>82</v>
      </c>
      <c r="AV1888" s="12" t="s">
        <v>80</v>
      </c>
      <c r="AW1888" s="12" t="s">
        <v>28</v>
      </c>
      <c r="AX1888" s="12" t="s">
        <v>72</v>
      </c>
      <c r="AY1888" s="143" t="s">
        <v>158</v>
      </c>
    </row>
    <row r="1889" spans="2:65" s="13" customFormat="1">
      <c r="B1889" s="147"/>
      <c r="D1889" s="142" t="s">
        <v>167</v>
      </c>
      <c r="E1889" s="148" t="s">
        <v>1</v>
      </c>
      <c r="F1889" s="149" t="s">
        <v>2116</v>
      </c>
      <c r="H1889" s="150">
        <v>6.6</v>
      </c>
      <c r="L1889" s="147"/>
      <c r="M1889" s="151"/>
      <c r="T1889" s="152"/>
      <c r="AT1889" s="148" t="s">
        <v>167</v>
      </c>
      <c r="AU1889" s="148" t="s">
        <v>82</v>
      </c>
      <c r="AV1889" s="13" t="s">
        <v>82</v>
      </c>
      <c r="AW1889" s="13" t="s">
        <v>28</v>
      </c>
      <c r="AX1889" s="13" t="s">
        <v>80</v>
      </c>
      <c r="AY1889" s="148" t="s">
        <v>158</v>
      </c>
    </row>
    <row r="1890" spans="2:65" s="1" customFormat="1" ht="24.2" customHeight="1">
      <c r="B1890" s="128"/>
      <c r="C1890" s="129" t="s">
        <v>2368</v>
      </c>
      <c r="D1890" s="129" t="s">
        <v>160</v>
      </c>
      <c r="E1890" s="130" t="s">
        <v>2369</v>
      </c>
      <c r="F1890" s="131" t="s">
        <v>2370</v>
      </c>
      <c r="G1890" s="132" t="s">
        <v>212</v>
      </c>
      <c r="H1890" s="133">
        <v>39.195</v>
      </c>
      <c r="I1890" s="184"/>
      <c r="J1890" s="134">
        <f>ROUND(I1890*H1890,2)</f>
        <v>0</v>
      </c>
      <c r="K1890" s="131" t="s">
        <v>164</v>
      </c>
      <c r="L1890" s="29"/>
      <c r="M1890" s="135" t="s">
        <v>1</v>
      </c>
      <c r="N1890" s="136" t="s">
        <v>37</v>
      </c>
      <c r="O1890" s="137">
        <v>1.514</v>
      </c>
      <c r="P1890" s="137">
        <f>O1890*H1890</f>
        <v>59.341230000000003</v>
      </c>
      <c r="Q1890" s="137">
        <v>0</v>
      </c>
      <c r="R1890" s="137">
        <f>Q1890*H1890</f>
        <v>0</v>
      </c>
      <c r="S1890" s="137">
        <v>2.1999999999999999E-2</v>
      </c>
      <c r="T1890" s="138">
        <f>S1890*H1890</f>
        <v>0.86229</v>
      </c>
      <c r="AR1890" s="139" t="s">
        <v>255</v>
      </c>
      <c r="AT1890" s="139" t="s">
        <v>160</v>
      </c>
      <c r="AU1890" s="139" t="s">
        <v>82</v>
      </c>
      <c r="AY1890" s="17" t="s">
        <v>158</v>
      </c>
      <c r="BE1890" s="140">
        <f>IF(N1890="základní",J1890,0)</f>
        <v>0</v>
      </c>
      <c r="BF1890" s="140">
        <f>IF(N1890="snížená",J1890,0)</f>
        <v>0</v>
      </c>
      <c r="BG1890" s="140">
        <f>IF(N1890="zákl. přenesená",J1890,0)</f>
        <v>0</v>
      </c>
      <c r="BH1890" s="140">
        <f>IF(N1890="sníž. přenesená",J1890,0)</f>
        <v>0</v>
      </c>
      <c r="BI1890" s="140">
        <f>IF(N1890="nulová",J1890,0)</f>
        <v>0</v>
      </c>
      <c r="BJ1890" s="17" t="s">
        <v>80</v>
      </c>
      <c r="BK1890" s="140">
        <f>ROUND(I1890*H1890,2)</f>
        <v>0</v>
      </c>
      <c r="BL1890" s="17" t="s">
        <v>255</v>
      </c>
      <c r="BM1890" s="139" t="s">
        <v>2371</v>
      </c>
    </row>
    <row r="1891" spans="2:65" s="12" customFormat="1" ht="22.5">
      <c r="B1891" s="141"/>
      <c r="D1891" s="142" t="s">
        <v>167</v>
      </c>
      <c r="E1891" s="143" t="s">
        <v>1</v>
      </c>
      <c r="F1891" s="144" t="s">
        <v>2372</v>
      </c>
      <c r="H1891" s="143" t="s">
        <v>1</v>
      </c>
      <c r="L1891" s="141"/>
      <c r="M1891" s="145"/>
      <c r="T1891" s="146"/>
      <c r="AT1891" s="143" t="s">
        <v>167</v>
      </c>
      <c r="AU1891" s="143" t="s">
        <v>82</v>
      </c>
      <c r="AV1891" s="12" t="s">
        <v>80</v>
      </c>
      <c r="AW1891" s="12" t="s">
        <v>28</v>
      </c>
      <c r="AX1891" s="12" t="s">
        <v>72</v>
      </c>
      <c r="AY1891" s="143" t="s">
        <v>158</v>
      </c>
    </row>
    <row r="1892" spans="2:65" s="13" customFormat="1">
      <c r="B1892" s="147"/>
      <c r="D1892" s="142" t="s">
        <v>167</v>
      </c>
      <c r="E1892" s="148" t="s">
        <v>1</v>
      </c>
      <c r="F1892" s="149" t="s">
        <v>2373</v>
      </c>
      <c r="H1892" s="150">
        <v>39.195</v>
      </c>
      <c r="L1892" s="147"/>
      <c r="M1892" s="151"/>
      <c r="T1892" s="152"/>
      <c r="AT1892" s="148" t="s">
        <v>167</v>
      </c>
      <c r="AU1892" s="148" t="s">
        <v>82</v>
      </c>
      <c r="AV1892" s="13" t="s">
        <v>82</v>
      </c>
      <c r="AW1892" s="13" t="s">
        <v>28</v>
      </c>
      <c r="AX1892" s="13" t="s">
        <v>80</v>
      </c>
      <c r="AY1892" s="148" t="s">
        <v>158</v>
      </c>
    </row>
    <row r="1893" spans="2:65" s="1" customFormat="1" ht="21.75" customHeight="1">
      <c r="B1893" s="128"/>
      <c r="C1893" s="129" t="s">
        <v>2374</v>
      </c>
      <c r="D1893" s="129" t="s">
        <v>160</v>
      </c>
      <c r="E1893" s="130" t="s">
        <v>2375</v>
      </c>
      <c r="F1893" s="131" t="s">
        <v>2376</v>
      </c>
      <c r="G1893" s="132" t="s">
        <v>212</v>
      </c>
      <c r="H1893" s="133">
        <v>17.84</v>
      </c>
      <c r="I1893" s="184"/>
      <c r="J1893" s="134">
        <f>ROUND(I1893*H1893,2)</f>
        <v>0</v>
      </c>
      <c r="K1893" s="131" t="s">
        <v>164</v>
      </c>
      <c r="L1893" s="29"/>
      <c r="M1893" s="135" t="s">
        <v>1</v>
      </c>
      <c r="N1893" s="136" t="s">
        <v>37</v>
      </c>
      <c r="O1893" s="137">
        <v>1.875</v>
      </c>
      <c r="P1893" s="137">
        <f>O1893*H1893</f>
        <v>33.450000000000003</v>
      </c>
      <c r="Q1893" s="137">
        <v>0</v>
      </c>
      <c r="R1893" s="137">
        <f>Q1893*H1893</f>
        <v>0</v>
      </c>
      <c r="S1893" s="137">
        <v>3.1E-2</v>
      </c>
      <c r="T1893" s="138">
        <f>S1893*H1893</f>
        <v>0.55303999999999998</v>
      </c>
      <c r="AR1893" s="139" t="s">
        <v>255</v>
      </c>
      <c r="AT1893" s="139" t="s">
        <v>160</v>
      </c>
      <c r="AU1893" s="139" t="s">
        <v>82</v>
      </c>
      <c r="AY1893" s="17" t="s">
        <v>158</v>
      </c>
      <c r="BE1893" s="140">
        <f>IF(N1893="základní",J1893,0)</f>
        <v>0</v>
      </c>
      <c r="BF1893" s="140">
        <f>IF(N1893="snížená",J1893,0)</f>
        <v>0</v>
      </c>
      <c r="BG1893" s="140">
        <f>IF(N1893="zákl. přenesená",J1893,0)</f>
        <v>0</v>
      </c>
      <c r="BH1893" s="140">
        <f>IF(N1893="sníž. přenesená",J1893,0)</f>
        <v>0</v>
      </c>
      <c r="BI1893" s="140">
        <f>IF(N1893="nulová",J1893,0)</f>
        <v>0</v>
      </c>
      <c r="BJ1893" s="17" t="s">
        <v>80</v>
      </c>
      <c r="BK1893" s="140">
        <f>ROUND(I1893*H1893,2)</f>
        <v>0</v>
      </c>
      <c r="BL1893" s="17" t="s">
        <v>255</v>
      </c>
      <c r="BM1893" s="139" t="s">
        <v>2377</v>
      </c>
    </row>
    <row r="1894" spans="2:65" s="12" customFormat="1" ht="22.5">
      <c r="B1894" s="141"/>
      <c r="D1894" s="142" t="s">
        <v>167</v>
      </c>
      <c r="E1894" s="143" t="s">
        <v>1</v>
      </c>
      <c r="F1894" s="144" t="s">
        <v>2378</v>
      </c>
      <c r="H1894" s="143" t="s">
        <v>1</v>
      </c>
      <c r="L1894" s="141"/>
      <c r="M1894" s="145"/>
      <c r="T1894" s="146"/>
      <c r="AT1894" s="143" t="s">
        <v>167</v>
      </c>
      <c r="AU1894" s="143" t="s">
        <v>82</v>
      </c>
      <c r="AV1894" s="12" t="s">
        <v>80</v>
      </c>
      <c r="AW1894" s="12" t="s">
        <v>28</v>
      </c>
      <c r="AX1894" s="12" t="s">
        <v>72</v>
      </c>
      <c r="AY1894" s="143" t="s">
        <v>158</v>
      </c>
    </row>
    <row r="1895" spans="2:65" s="13" customFormat="1">
      <c r="B1895" s="147"/>
      <c r="D1895" s="142" t="s">
        <v>167</v>
      </c>
      <c r="E1895" s="148" t="s">
        <v>1</v>
      </c>
      <c r="F1895" s="149" t="s">
        <v>2379</v>
      </c>
      <c r="H1895" s="150">
        <v>17.84</v>
      </c>
      <c r="L1895" s="147"/>
      <c r="M1895" s="151"/>
      <c r="T1895" s="152"/>
      <c r="AT1895" s="148" t="s">
        <v>167</v>
      </c>
      <c r="AU1895" s="148" t="s">
        <v>82</v>
      </c>
      <c r="AV1895" s="13" t="s">
        <v>82</v>
      </c>
      <c r="AW1895" s="13" t="s">
        <v>28</v>
      </c>
      <c r="AX1895" s="13" t="s">
        <v>80</v>
      </c>
      <c r="AY1895" s="148" t="s">
        <v>158</v>
      </c>
    </row>
    <row r="1896" spans="2:65" s="1" customFormat="1" ht="16.5" customHeight="1">
      <c r="B1896" s="128"/>
      <c r="C1896" s="129" t="s">
        <v>2380</v>
      </c>
      <c r="D1896" s="129" t="s">
        <v>160</v>
      </c>
      <c r="E1896" s="130" t="s">
        <v>2381</v>
      </c>
      <c r="F1896" s="131" t="s">
        <v>2382</v>
      </c>
      <c r="G1896" s="132" t="s">
        <v>212</v>
      </c>
      <c r="H1896" s="133">
        <v>53.539000000000001</v>
      </c>
      <c r="I1896" s="184"/>
      <c r="J1896" s="134">
        <f>ROUND(I1896*H1896,2)</f>
        <v>0</v>
      </c>
      <c r="K1896" s="131" t="s">
        <v>164</v>
      </c>
      <c r="L1896" s="29"/>
      <c r="M1896" s="135" t="s">
        <v>1</v>
      </c>
      <c r="N1896" s="136" t="s">
        <v>37</v>
      </c>
      <c r="O1896" s="137">
        <v>0.71899999999999997</v>
      </c>
      <c r="P1896" s="137">
        <f>O1896*H1896</f>
        <v>38.494540999999998</v>
      </c>
      <c r="Q1896" s="137">
        <v>4.0000000000000002E-4</v>
      </c>
      <c r="R1896" s="137">
        <f>Q1896*H1896</f>
        <v>2.14156E-2</v>
      </c>
      <c r="S1896" s="137">
        <v>0</v>
      </c>
      <c r="T1896" s="138">
        <f>S1896*H1896</f>
        <v>0</v>
      </c>
      <c r="AR1896" s="139" t="s">
        <v>255</v>
      </c>
      <c r="AT1896" s="139" t="s">
        <v>160</v>
      </c>
      <c r="AU1896" s="139" t="s">
        <v>82</v>
      </c>
      <c r="AY1896" s="17" t="s">
        <v>158</v>
      </c>
      <c r="BE1896" s="140">
        <f>IF(N1896="základní",J1896,0)</f>
        <v>0</v>
      </c>
      <c r="BF1896" s="140">
        <f>IF(N1896="snížená",J1896,0)</f>
        <v>0</v>
      </c>
      <c r="BG1896" s="140">
        <f>IF(N1896="zákl. přenesená",J1896,0)</f>
        <v>0</v>
      </c>
      <c r="BH1896" s="140">
        <f>IF(N1896="sníž. přenesená",J1896,0)</f>
        <v>0</v>
      </c>
      <c r="BI1896" s="140">
        <f>IF(N1896="nulová",J1896,0)</f>
        <v>0</v>
      </c>
      <c r="BJ1896" s="17" t="s">
        <v>80</v>
      </c>
      <c r="BK1896" s="140">
        <f>ROUND(I1896*H1896,2)</f>
        <v>0</v>
      </c>
      <c r="BL1896" s="17" t="s">
        <v>255</v>
      </c>
      <c r="BM1896" s="139" t="s">
        <v>2383</v>
      </c>
    </row>
    <row r="1897" spans="2:65" s="12" customFormat="1">
      <c r="B1897" s="141"/>
      <c r="D1897" s="142" t="s">
        <v>167</v>
      </c>
      <c r="E1897" s="143" t="s">
        <v>1</v>
      </c>
      <c r="F1897" s="144" t="s">
        <v>2384</v>
      </c>
      <c r="H1897" s="143" t="s">
        <v>1</v>
      </c>
      <c r="L1897" s="141"/>
      <c r="M1897" s="145"/>
      <c r="T1897" s="146"/>
      <c r="AT1897" s="143" t="s">
        <v>167</v>
      </c>
      <c r="AU1897" s="143" t="s">
        <v>82</v>
      </c>
      <c r="AV1897" s="12" t="s">
        <v>80</v>
      </c>
      <c r="AW1897" s="12" t="s">
        <v>28</v>
      </c>
      <c r="AX1897" s="12" t="s">
        <v>72</v>
      </c>
      <c r="AY1897" s="143" t="s">
        <v>158</v>
      </c>
    </row>
    <row r="1898" spans="2:65" s="13" customFormat="1">
      <c r="B1898" s="147"/>
      <c r="D1898" s="142" t="s">
        <v>167</v>
      </c>
      <c r="E1898" s="148" t="s">
        <v>1</v>
      </c>
      <c r="F1898" s="149" t="s">
        <v>2385</v>
      </c>
      <c r="H1898" s="150">
        <v>44.040999999999997</v>
      </c>
      <c r="L1898" s="147"/>
      <c r="M1898" s="151"/>
      <c r="T1898" s="152"/>
      <c r="AT1898" s="148" t="s">
        <v>167</v>
      </c>
      <c r="AU1898" s="148" t="s">
        <v>82</v>
      </c>
      <c r="AV1898" s="13" t="s">
        <v>82</v>
      </c>
      <c r="AW1898" s="13" t="s">
        <v>28</v>
      </c>
      <c r="AX1898" s="13" t="s">
        <v>72</v>
      </c>
      <c r="AY1898" s="148" t="s">
        <v>158</v>
      </c>
    </row>
    <row r="1899" spans="2:65" s="12" customFormat="1">
      <c r="B1899" s="141"/>
      <c r="D1899" s="142" t="s">
        <v>167</v>
      </c>
      <c r="E1899" s="143" t="s">
        <v>1</v>
      </c>
      <c r="F1899" s="144" t="s">
        <v>2386</v>
      </c>
      <c r="H1899" s="143" t="s">
        <v>1</v>
      </c>
      <c r="L1899" s="141"/>
      <c r="M1899" s="145"/>
      <c r="T1899" s="146"/>
      <c r="AT1899" s="143" t="s">
        <v>167</v>
      </c>
      <c r="AU1899" s="143" t="s">
        <v>82</v>
      </c>
      <c r="AV1899" s="12" t="s">
        <v>80</v>
      </c>
      <c r="AW1899" s="12" t="s">
        <v>28</v>
      </c>
      <c r="AX1899" s="12" t="s">
        <v>72</v>
      </c>
      <c r="AY1899" s="143" t="s">
        <v>158</v>
      </c>
    </row>
    <row r="1900" spans="2:65" s="13" customFormat="1">
      <c r="B1900" s="147"/>
      <c r="D1900" s="142" t="s">
        <v>167</v>
      </c>
      <c r="E1900" s="148" t="s">
        <v>1</v>
      </c>
      <c r="F1900" s="149" t="s">
        <v>2387</v>
      </c>
      <c r="H1900" s="150">
        <v>9.4979999999999993</v>
      </c>
      <c r="L1900" s="147"/>
      <c r="M1900" s="151"/>
      <c r="T1900" s="152"/>
      <c r="AT1900" s="148" t="s">
        <v>167</v>
      </c>
      <c r="AU1900" s="148" t="s">
        <v>82</v>
      </c>
      <c r="AV1900" s="13" t="s">
        <v>82</v>
      </c>
      <c r="AW1900" s="13" t="s">
        <v>28</v>
      </c>
      <c r="AX1900" s="13" t="s">
        <v>72</v>
      </c>
      <c r="AY1900" s="148" t="s">
        <v>158</v>
      </c>
    </row>
    <row r="1901" spans="2:65" s="14" customFormat="1">
      <c r="B1901" s="153"/>
      <c r="D1901" s="142" t="s">
        <v>167</v>
      </c>
      <c r="E1901" s="154" t="s">
        <v>1</v>
      </c>
      <c r="F1901" s="155" t="s">
        <v>200</v>
      </c>
      <c r="H1901" s="156">
        <v>53.539000000000001</v>
      </c>
      <c r="L1901" s="153"/>
      <c r="M1901" s="157"/>
      <c r="T1901" s="158"/>
      <c r="AT1901" s="154" t="s">
        <v>167</v>
      </c>
      <c r="AU1901" s="154" t="s">
        <v>82</v>
      </c>
      <c r="AV1901" s="14" t="s">
        <v>165</v>
      </c>
      <c r="AW1901" s="14" t="s">
        <v>28</v>
      </c>
      <c r="AX1901" s="14" t="s">
        <v>80</v>
      </c>
      <c r="AY1901" s="154" t="s">
        <v>158</v>
      </c>
    </row>
    <row r="1902" spans="2:65" s="1" customFormat="1" ht="55.5" customHeight="1">
      <c r="B1902" s="128"/>
      <c r="C1902" s="159" t="s">
        <v>2388</v>
      </c>
      <c r="D1902" s="159" t="s">
        <v>242</v>
      </c>
      <c r="E1902" s="160" t="s">
        <v>2389</v>
      </c>
      <c r="F1902" s="161" t="s">
        <v>2390</v>
      </c>
      <c r="G1902" s="162" t="s">
        <v>212</v>
      </c>
      <c r="H1902" s="163">
        <v>44.040999999999997</v>
      </c>
      <c r="I1902" s="188"/>
      <c r="J1902" s="164">
        <f>ROUND(I1902*H1902,2)</f>
        <v>0</v>
      </c>
      <c r="K1902" s="161" t="s">
        <v>1</v>
      </c>
      <c r="L1902" s="165"/>
      <c r="M1902" s="166" t="s">
        <v>1</v>
      </c>
      <c r="N1902" s="167" t="s">
        <v>37</v>
      </c>
      <c r="O1902" s="137">
        <v>0</v>
      </c>
      <c r="P1902" s="137">
        <f>O1902*H1902</f>
        <v>0</v>
      </c>
      <c r="Q1902" s="137">
        <v>1.2999999999999999E-2</v>
      </c>
      <c r="R1902" s="137">
        <f>Q1902*H1902</f>
        <v>0.57253299999999996</v>
      </c>
      <c r="S1902" s="137">
        <v>0</v>
      </c>
      <c r="T1902" s="138">
        <f>S1902*H1902</f>
        <v>0</v>
      </c>
      <c r="AR1902" s="139" t="s">
        <v>357</v>
      </c>
      <c r="AT1902" s="139" t="s">
        <v>242</v>
      </c>
      <c r="AU1902" s="139" t="s">
        <v>82</v>
      </c>
      <c r="AY1902" s="17" t="s">
        <v>158</v>
      </c>
      <c r="BE1902" s="140">
        <f>IF(N1902="základní",J1902,0)</f>
        <v>0</v>
      </c>
      <c r="BF1902" s="140">
        <f>IF(N1902="snížená",J1902,0)</f>
        <v>0</v>
      </c>
      <c r="BG1902" s="140">
        <f>IF(N1902="zákl. přenesená",J1902,0)</f>
        <v>0</v>
      </c>
      <c r="BH1902" s="140">
        <f>IF(N1902="sníž. přenesená",J1902,0)</f>
        <v>0</v>
      </c>
      <c r="BI1902" s="140">
        <f>IF(N1902="nulová",J1902,0)</f>
        <v>0</v>
      </c>
      <c r="BJ1902" s="17" t="s">
        <v>80</v>
      </c>
      <c r="BK1902" s="140">
        <f>ROUND(I1902*H1902,2)</f>
        <v>0</v>
      </c>
      <c r="BL1902" s="17" t="s">
        <v>255</v>
      </c>
      <c r="BM1902" s="139" t="s">
        <v>2391</v>
      </c>
    </row>
    <row r="1903" spans="2:65" s="12" customFormat="1" ht="22.5">
      <c r="B1903" s="141"/>
      <c r="D1903" s="142" t="s">
        <v>167</v>
      </c>
      <c r="E1903" s="143" t="s">
        <v>1</v>
      </c>
      <c r="F1903" s="144" t="s">
        <v>2392</v>
      </c>
      <c r="H1903" s="143" t="s">
        <v>1</v>
      </c>
      <c r="L1903" s="141"/>
      <c r="M1903" s="145"/>
      <c r="T1903" s="146"/>
      <c r="AT1903" s="143" t="s">
        <v>167</v>
      </c>
      <c r="AU1903" s="143" t="s">
        <v>82</v>
      </c>
      <c r="AV1903" s="12" t="s">
        <v>80</v>
      </c>
      <c r="AW1903" s="12" t="s">
        <v>28</v>
      </c>
      <c r="AX1903" s="12" t="s">
        <v>72</v>
      </c>
      <c r="AY1903" s="143" t="s">
        <v>158</v>
      </c>
    </row>
    <row r="1904" spans="2:65" s="12" customFormat="1">
      <c r="B1904" s="141"/>
      <c r="D1904" s="142" t="s">
        <v>167</v>
      </c>
      <c r="E1904" s="143" t="s">
        <v>1</v>
      </c>
      <c r="F1904" s="144" t="s">
        <v>2384</v>
      </c>
      <c r="H1904" s="143" t="s">
        <v>1</v>
      </c>
      <c r="L1904" s="141"/>
      <c r="M1904" s="145"/>
      <c r="T1904" s="146"/>
      <c r="AT1904" s="143" t="s">
        <v>167</v>
      </c>
      <c r="AU1904" s="143" t="s">
        <v>82</v>
      </c>
      <c r="AV1904" s="12" t="s">
        <v>80</v>
      </c>
      <c r="AW1904" s="12" t="s">
        <v>28</v>
      </c>
      <c r="AX1904" s="12" t="s">
        <v>72</v>
      </c>
      <c r="AY1904" s="143" t="s">
        <v>158</v>
      </c>
    </row>
    <row r="1905" spans="2:65" s="13" customFormat="1">
      <c r="B1905" s="147"/>
      <c r="D1905" s="142" t="s">
        <v>167</v>
      </c>
      <c r="E1905" s="148" t="s">
        <v>1</v>
      </c>
      <c r="F1905" s="149" t="s">
        <v>2385</v>
      </c>
      <c r="H1905" s="150">
        <v>44.040999999999997</v>
      </c>
      <c r="L1905" s="147"/>
      <c r="M1905" s="151"/>
      <c r="T1905" s="152"/>
      <c r="AT1905" s="148" t="s">
        <v>167</v>
      </c>
      <c r="AU1905" s="148" t="s">
        <v>82</v>
      </c>
      <c r="AV1905" s="13" t="s">
        <v>82</v>
      </c>
      <c r="AW1905" s="13" t="s">
        <v>28</v>
      </c>
      <c r="AX1905" s="13" t="s">
        <v>80</v>
      </c>
      <c r="AY1905" s="148" t="s">
        <v>158</v>
      </c>
    </row>
    <row r="1906" spans="2:65" s="1" customFormat="1" ht="55.5" customHeight="1">
      <c r="B1906" s="128"/>
      <c r="C1906" s="159" t="s">
        <v>2393</v>
      </c>
      <c r="D1906" s="159" t="s">
        <v>242</v>
      </c>
      <c r="E1906" s="160" t="s">
        <v>2394</v>
      </c>
      <c r="F1906" s="161" t="s">
        <v>2395</v>
      </c>
      <c r="G1906" s="162" t="s">
        <v>212</v>
      </c>
      <c r="H1906" s="163">
        <v>9.4979999999999993</v>
      </c>
      <c r="I1906" s="188"/>
      <c r="J1906" s="164">
        <f>ROUND(I1906*H1906,2)</f>
        <v>0</v>
      </c>
      <c r="K1906" s="161" t="s">
        <v>1</v>
      </c>
      <c r="L1906" s="165"/>
      <c r="M1906" s="166" t="s">
        <v>1</v>
      </c>
      <c r="N1906" s="167" t="s">
        <v>37</v>
      </c>
      <c r="O1906" s="137">
        <v>0</v>
      </c>
      <c r="P1906" s="137">
        <f>O1906*H1906</f>
        <v>0</v>
      </c>
      <c r="Q1906" s="137">
        <v>1.2999999999999999E-2</v>
      </c>
      <c r="R1906" s="137">
        <f>Q1906*H1906</f>
        <v>0.12347399999999999</v>
      </c>
      <c r="S1906" s="137">
        <v>0</v>
      </c>
      <c r="T1906" s="138">
        <f>S1906*H1906</f>
        <v>0</v>
      </c>
      <c r="AR1906" s="139" t="s">
        <v>357</v>
      </c>
      <c r="AT1906" s="139" t="s">
        <v>242</v>
      </c>
      <c r="AU1906" s="139" t="s">
        <v>82</v>
      </c>
      <c r="AY1906" s="17" t="s">
        <v>158</v>
      </c>
      <c r="BE1906" s="140">
        <f>IF(N1906="základní",J1906,0)</f>
        <v>0</v>
      </c>
      <c r="BF1906" s="140">
        <f>IF(N1906="snížená",J1906,0)</f>
        <v>0</v>
      </c>
      <c r="BG1906" s="140">
        <f>IF(N1906="zákl. přenesená",J1906,0)</f>
        <v>0</v>
      </c>
      <c r="BH1906" s="140">
        <f>IF(N1906="sníž. přenesená",J1906,0)</f>
        <v>0</v>
      </c>
      <c r="BI1906" s="140">
        <f>IF(N1906="nulová",J1906,0)</f>
        <v>0</v>
      </c>
      <c r="BJ1906" s="17" t="s">
        <v>80</v>
      </c>
      <c r="BK1906" s="140">
        <f>ROUND(I1906*H1906,2)</f>
        <v>0</v>
      </c>
      <c r="BL1906" s="17" t="s">
        <v>255</v>
      </c>
      <c r="BM1906" s="139" t="s">
        <v>2396</v>
      </c>
    </row>
    <row r="1907" spans="2:65" s="12" customFormat="1" ht="22.5">
      <c r="B1907" s="141"/>
      <c r="D1907" s="142" t="s">
        <v>167</v>
      </c>
      <c r="E1907" s="143" t="s">
        <v>1</v>
      </c>
      <c r="F1907" s="144" t="s">
        <v>2392</v>
      </c>
      <c r="H1907" s="143" t="s">
        <v>1</v>
      </c>
      <c r="L1907" s="141"/>
      <c r="M1907" s="145"/>
      <c r="T1907" s="146"/>
      <c r="AT1907" s="143" t="s">
        <v>167</v>
      </c>
      <c r="AU1907" s="143" t="s">
        <v>82</v>
      </c>
      <c r="AV1907" s="12" t="s">
        <v>80</v>
      </c>
      <c r="AW1907" s="12" t="s">
        <v>28</v>
      </c>
      <c r="AX1907" s="12" t="s">
        <v>72</v>
      </c>
      <c r="AY1907" s="143" t="s">
        <v>158</v>
      </c>
    </row>
    <row r="1908" spans="2:65" s="12" customFormat="1">
      <c r="B1908" s="141"/>
      <c r="D1908" s="142" t="s">
        <v>167</v>
      </c>
      <c r="E1908" s="143" t="s">
        <v>1</v>
      </c>
      <c r="F1908" s="144" t="s">
        <v>2386</v>
      </c>
      <c r="H1908" s="143" t="s">
        <v>1</v>
      </c>
      <c r="L1908" s="141"/>
      <c r="M1908" s="145"/>
      <c r="T1908" s="146"/>
      <c r="AT1908" s="143" t="s">
        <v>167</v>
      </c>
      <c r="AU1908" s="143" t="s">
        <v>82</v>
      </c>
      <c r="AV1908" s="12" t="s">
        <v>80</v>
      </c>
      <c r="AW1908" s="12" t="s">
        <v>28</v>
      </c>
      <c r="AX1908" s="12" t="s">
        <v>72</v>
      </c>
      <c r="AY1908" s="143" t="s">
        <v>158</v>
      </c>
    </row>
    <row r="1909" spans="2:65" s="13" customFormat="1">
      <c r="B1909" s="147"/>
      <c r="D1909" s="142" t="s">
        <v>167</v>
      </c>
      <c r="E1909" s="148" t="s">
        <v>1</v>
      </c>
      <c r="F1909" s="149" t="s">
        <v>2387</v>
      </c>
      <c r="H1909" s="150">
        <v>9.4979999999999993</v>
      </c>
      <c r="L1909" s="147"/>
      <c r="M1909" s="151"/>
      <c r="T1909" s="152"/>
      <c r="AT1909" s="148" t="s">
        <v>167</v>
      </c>
      <c r="AU1909" s="148" t="s">
        <v>82</v>
      </c>
      <c r="AV1909" s="13" t="s">
        <v>82</v>
      </c>
      <c r="AW1909" s="13" t="s">
        <v>28</v>
      </c>
      <c r="AX1909" s="13" t="s">
        <v>80</v>
      </c>
      <c r="AY1909" s="148" t="s">
        <v>158</v>
      </c>
    </row>
    <row r="1910" spans="2:65" s="1" customFormat="1" ht="16.5" customHeight="1">
      <c r="B1910" s="128"/>
      <c r="C1910" s="129" t="s">
        <v>2397</v>
      </c>
      <c r="D1910" s="129" t="s">
        <v>160</v>
      </c>
      <c r="E1910" s="130" t="s">
        <v>2398</v>
      </c>
      <c r="F1910" s="131" t="s">
        <v>2399</v>
      </c>
      <c r="G1910" s="132" t="s">
        <v>212</v>
      </c>
      <c r="H1910" s="133">
        <v>2.0449999999999999</v>
      </c>
      <c r="I1910" s="184"/>
      <c r="J1910" s="134">
        <f>ROUND(I1910*H1910,2)</f>
        <v>0</v>
      </c>
      <c r="K1910" s="131" t="s">
        <v>164</v>
      </c>
      <c r="L1910" s="29"/>
      <c r="M1910" s="135" t="s">
        <v>1</v>
      </c>
      <c r="N1910" s="136" t="s">
        <v>37</v>
      </c>
      <c r="O1910" s="137">
        <v>0.42</v>
      </c>
      <c r="P1910" s="137">
        <f>O1910*H1910</f>
        <v>0.85889999999999989</v>
      </c>
      <c r="Q1910" s="137">
        <v>0</v>
      </c>
      <c r="R1910" s="137">
        <f>Q1910*H1910</f>
        <v>0</v>
      </c>
      <c r="S1910" s="137">
        <v>0.02</v>
      </c>
      <c r="T1910" s="138">
        <f>S1910*H1910</f>
        <v>4.0899999999999999E-2</v>
      </c>
      <c r="AR1910" s="139" t="s">
        <v>255</v>
      </c>
      <c r="AT1910" s="139" t="s">
        <v>160</v>
      </c>
      <c r="AU1910" s="139" t="s">
        <v>82</v>
      </c>
      <c r="AY1910" s="17" t="s">
        <v>158</v>
      </c>
      <c r="BE1910" s="140">
        <f>IF(N1910="základní",J1910,0)</f>
        <v>0</v>
      </c>
      <c r="BF1910" s="140">
        <f>IF(N1910="snížená",J1910,0)</f>
        <v>0</v>
      </c>
      <c r="BG1910" s="140">
        <f>IF(N1910="zákl. přenesená",J1910,0)</f>
        <v>0</v>
      </c>
      <c r="BH1910" s="140">
        <f>IF(N1910="sníž. přenesená",J1910,0)</f>
        <v>0</v>
      </c>
      <c r="BI1910" s="140">
        <f>IF(N1910="nulová",J1910,0)</f>
        <v>0</v>
      </c>
      <c r="BJ1910" s="17" t="s">
        <v>80</v>
      </c>
      <c r="BK1910" s="140">
        <f>ROUND(I1910*H1910,2)</f>
        <v>0</v>
      </c>
      <c r="BL1910" s="17" t="s">
        <v>255</v>
      </c>
      <c r="BM1910" s="139" t="s">
        <v>2400</v>
      </c>
    </row>
    <row r="1911" spans="2:65" s="13" customFormat="1">
      <c r="B1911" s="147"/>
      <c r="D1911" s="142" t="s">
        <v>167</v>
      </c>
      <c r="E1911" s="148" t="s">
        <v>1</v>
      </c>
      <c r="F1911" s="149" t="s">
        <v>2401</v>
      </c>
      <c r="H1911" s="150">
        <v>2.0449999999999999</v>
      </c>
      <c r="L1911" s="147"/>
      <c r="M1911" s="151"/>
      <c r="T1911" s="152"/>
      <c r="AT1911" s="148" t="s">
        <v>167</v>
      </c>
      <c r="AU1911" s="148" t="s">
        <v>82</v>
      </c>
      <c r="AV1911" s="13" t="s">
        <v>82</v>
      </c>
      <c r="AW1911" s="13" t="s">
        <v>28</v>
      </c>
      <c r="AX1911" s="13" t="s">
        <v>80</v>
      </c>
      <c r="AY1911" s="148" t="s">
        <v>158</v>
      </c>
    </row>
    <row r="1912" spans="2:65" s="1" customFormat="1" ht="24.2" customHeight="1">
      <c r="B1912" s="128"/>
      <c r="C1912" s="129" t="s">
        <v>2402</v>
      </c>
      <c r="D1912" s="129" t="s">
        <v>160</v>
      </c>
      <c r="E1912" s="130" t="s">
        <v>2403</v>
      </c>
      <c r="F1912" s="131" t="s">
        <v>2404</v>
      </c>
      <c r="G1912" s="132" t="s">
        <v>310</v>
      </c>
      <c r="H1912" s="133">
        <v>10</v>
      </c>
      <c r="I1912" s="184"/>
      <c r="J1912" s="134">
        <f>ROUND(I1912*H1912,2)</f>
        <v>0</v>
      </c>
      <c r="K1912" s="131" t="s">
        <v>164</v>
      </c>
      <c r="L1912" s="29"/>
      <c r="M1912" s="135" t="s">
        <v>1</v>
      </c>
      <c r="N1912" s="136" t="s">
        <v>37</v>
      </c>
      <c r="O1912" s="137">
        <v>0.06</v>
      </c>
      <c r="P1912" s="137">
        <f>O1912*H1912</f>
        <v>0.6</v>
      </c>
      <c r="Q1912" s="137">
        <v>0</v>
      </c>
      <c r="R1912" s="137">
        <f>Q1912*H1912</f>
        <v>0</v>
      </c>
      <c r="S1912" s="137">
        <v>4.0000000000000002E-4</v>
      </c>
      <c r="T1912" s="138">
        <f>S1912*H1912</f>
        <v>4.0000000000000001E-3</v>
      </c>
      <c r="AR1912" s="139" t="s">
        <v>255</v>
      </c>
      <c r="AT1912" s="139" t="s">
        <v>160</v>
      </c>
      <c r="AU1912" s="139" t="s">
        <v>82</v>
      </c>
      <c r="AY1912" s="17" t="s">
        <v>158</v>
      </c>
      <c r="BE1912" s="140">
        <f>IF(N1912="základní",J1912,0)</f>
        <v>0</v>
      </c>
      <c r="BF1912" s="140">
        <f>IF(N1912="snížená",J1912,0)</f>
        <v>0</v>
      </c>
      <c r="BG1912" s="140">
        <f>IF(N1912="zákl. přenesená",J1912,0)</f>
        <v>0</v>
      </c>
      <c r="BH1912" s="140">
        <f>IF(N1912="sníž. přenesená",J1912,0)</f>
        <v>0</v>
      </c>
      <c r="BI1912" s="140">
        <f>IF(N1912="nulová",J1912,0)</f>
        <v>0</v>
      </c>
      <c r="BJ1912" s="17" t="s">
        <v>80</v>
      </c>
      <c r="BK1912" s="140">
        <f>ROUND(I1912*H1912,2)</f>
        <v>0</v>
      </c>
      <c r="BL1912" s="17" t="s">
        <v>255</v>
      </c>
      <c r="BM1912" s="139" t="s">
        <v>2405</v>
      </c>
    </row>
    <row r="1913" spans="2:65" s="1" customFormat="1" ht="24.2" customHeight="1">
      <c r="B1913" s="128"/>
      <c r="C1913" s="129" t="s">
        <v>2406</v>
      </c>
      <c r="D1913" s="129" t="s">
        <v>160</v>
      </c>
      <c r="E1913" s="130" t="s">
        <v>2407</v>
      </c>
      <c r="F1913" s="131" t="s">
        <v>2408</v>
      </c>
      <c r="G1913" s="132" t="s">
        <v>310</v>
      </c>
      <c r="H1913" s="133">
        <v>3</v>
      </c>
      <c r="I1913" s="184"/>
      <c r="J1913" s="134">
        <f>ROUND(I1913*H1913,2)</f>
        <v>0</v>
      </c>
      <c r="K1913" s="131" t="s">
        <v>164</v>
      </c>
      <c r="L1913" s="29"/>
      <c r="M1913" s="135" t="s">
        <v>1</v>
      </c>
      <c r="N1913" s="136" t="s">
        <v>37</v>
      </c>
      <c r="O1913" s="137">
        <v>10.95</v>
      </c>
      <c r="P1913" s="137">
        <f>O1913*H1913</f>
        <v>32.849999999999994</v>
      </c>
      <c r="Q1913" s="137">
        <v>0</v>
      </c>
      <c r="R1913" s="137">
        <f>Q1913*H1913</f>
        <v>0</v>
      </c>
      <c r="S1913" s="137">
        <v>0</v>
      </c>
      <c r="T1913" s="138">
        <f>S1913*H1913</f>
        <v>0</v>
      </c>
      <c r="AR1913" s="139" t="s">
        <v>255</v>
      </c>
      <c r="AT1913" s="139" t="s">
        <v>160</v>
      </c>
      <c r="AU1913" s="139" t="s">
        <v>82</v>
      </c>
      <c r="AY1913" s="17" t="s">
        <v>158</v>
      </c>
      <c r="BE1913" s="140">
        <f>IF(N1913="základní",J1913,0)</f>
        <v>0</v>
      </c>
      <c r="BF1913" s="140">
        <f>IF(N1913="snížená",J1913,0)</f>
        <v>0</v>
      </c>
      <c r="BG1913" s="140">
        <f>IF(N1913="zákl. přenesená",J1913,0)</f>
        <v>0</v>
      </c>
      <c r="BH1913" s="140">
        <f>IF(N1913="sníž. přenesená",J1913,0)</f>
        <v>0</v>
      </c>
      <c r="BI1913" s="140">
        <f>IF(N1913="nulová",J1913,0)</f>
        <v>0</v>
      </c>
      <c r="BJ1913" s="17" t="s">
        <v>80</v>
      </c>
      <c r="BK1913" s="140">
        <f>ROUND(I1913*H1913,2)</f>
        <v>0</v>
      </c>
      <c r="BL1913" s="17" t="s">
        <v>255</v>
      </c>
      <c r="BM1913" s="139" t="s">
        <v>2409</v>
      </c>
    </row>
    <row r="1914" spans="2:65" s="13" customFormat="1">
      <c r="B1914" s="147"/>
      <c r="D1914" s="142" t="s">
        <v>167</v>
      </c>
      <c r="E1914" s="148" t="s">
        <v>1</v>
      </c>
      <c r="F1914" s="149" t="s">
        <v>2410</v>
      </c>
      <c r="H1914" s="150">
        <v>3</v>
      </c>
      <c r="L1914" s="147"/>
      <c r="M1914" s="151"/>
      <c r="T1914" s="152"/>
      <c r="AT1914" s="148" t="s">
        <v>167</v>
      </c>
      <c r="AU1914" s="148" t="s">
        <v>82</v>
      </c>
      <c r="AV1914" s="13" t="s">
        <v>82</v>
      </c>
      <c r="AW1914" s="13" t="s">
        <v>28</v>
      </c>
      <c r="AX1914" s="13" t="s">
        <v>80</v>
      </c>
      <c r="AY1914" s="148" t="s">
        <v>158</v>
      </c>
    </row>
    <row r="1915" spans="2:65" s="1" customFormat="1" ht="21.75" customHeight="1">
      <c r="B1915" s="128"/>
      <c r="C1915" s="129" t="s">
        <v>2411</v>
      </c>
      <c r="D1915" s="129" t="s">
        <v>160</v>
      </c>
      <c r="E1915" s="130" t="s">
        <v>2412</v>
      </c>
      <c r="F1915" s="131" t="s">
        <v>2413</v>
      </c>
      <c r="G1915" s="132" t="s">
        <v>310</v>
      </c>
      <c r="H1915" s="133">
        <v>3</v>
      </c>
      <c r="I1915" s="184"/>
      <c r="J1915" s="134">
        <f>ROUND(I1915*H1915,2)</f>
        <v>0</v>
      </c>
      <c r="K1915" s="131" t="s">
        <v>164</v>
      </c>
      <c r="L1915" s="29"/>
      <c r="M1915" s="135" t="s">
        <v>1</v>
      </c>
      <c r="N1915" s="136" t="s">
        <v>37</v>
      </c>
      <c r="O1915" s="137">
        <v>0.25</v>
      </c>
      <c r="P1915" s="137">
        <f>O1915*H1915</f>
        <v>0.75</v>
      </c>
      <c r="Q1915" s="137">
        <v>0</v>
      </c>
      <c r="R1915" s="137">
        <f>Q1915*H1915</f>
        <v>0</v>
      </c>
      <c r="S1915" s="137">
        <v>0</v>
      </c>
      <c r="T1915" s="138">
        <f>S1915*H1915</f>
        <v>0</v>
      </c>
      <c r="AR1915" s="139" t="s">
        <v>255</v>
      </c>
      <c r="AT1915" s="139" t="s">
        <v>160</v>
      </c>
      <c r="AU1915" s="139" t="s">
        <v>82</v>
      </c>
      <c r="AY1915" s="17" t="s">
        <v>158</v>
      </c>
      <c r="BE1915" s="140">
        <f>IF(N1915="základní",J1915,0)</f>
        <v>0</v>
      </c>
      <c r="BF1915" s="140">
        <f>IF(N1915="snížená",J1915,0)</f>
        <v>0</v>
      </c>
      <c r="BG1915" s="140">
        <f>IF(N1915="zákl. přenesená",J1915,0)</f>
        <v>0</v>
      </c>
      <c r="BH1915" s="140">
        <f>IF(N1915="sníž. přenesená",J1915,0)</f>
        <v>0</v>
      </c>
      <c r="BI1915" s="140">
        <f>IF(N1915="nulová",J1915,0)</f>
        <v>0</v>
      </c>
      <c r="BJ1915" s="17" t="s">
        <v>80</v>
      </c>
      <c r="BK1915" s="140">
        <f>ROUND(I1915*H1915,2)</f>
        <v>0</v>
      </c>
      <c r="BL1915" s="17" t="s">
        <v>255</v>
      </c>
      <c r="BM1915" s="139" t="s">
        <v>2414</v>
      </c>
    </row>
    <row r="1916" spans="2:65" s="1" customFormat="1" ht="24.2" customHeight="1">
      <c r="B1916" s="128"/>
      <c r="C1916" s="129" t="s">
        <v>2415</v>
      </c>
      <c r="D1916" s="129" t="s">
        <v>160</v>
      </c>
      <c r="E1916" s="130" t="s">
        <v>2416</v>
      </c>
      <c r="F1916" s="131" t="s">
        <v>2417</v>
      </c>
      <c r="G1916" s="132" t="s">
        <v>310</v>
      </c>
      <c r="H1916" s="133">
        <v>3</v>
      </c>
      <c r="I1916" s="184"/>
      <c r="J1916" s="134">
        <f>ROUND(I1916*H1916,2)</f>
        <v>0</v>
      </c>
      <c r="K1916" s="131" t="s">
        <v>164</v>
      </c>
      <c r="L1916" s="29"/>
      <c r="M1916" s="135" t="s">
        <v>1</v>
      </c>
      <c r="N1916" s="136" t="s">
        <v>37</v>
      </c>
      <c r="O1916" s="137">
        <v>3.5</v>
      </c>
      <c r="P1916" s="137">
        <f>O1916*H1916</f>
        <v>10.5</v>
      </c>
      <c r="Q1916" s="137">
        <v>0</v>
      </c>
      <c r="R1916" s="137">
        <f>Q1916*H1916</f>
        <v>0</v>
      </c>
      <c r="S1916" s="137">
        <v>0</v>
      </c>
      <c r="T1916" s="138">
        <f>S1916*H1916</f>
        <v>0</v>
      </c>
      <c r="AR1916" s="139" t="s">
        <v>255</v>
      </c>
      <c r="AT1916" s="139" t="s">
        <v>160</v>
      </c>
      <c r="AU1916" s="139" t="s">
        <v>82</v>
      </c>
      <c r="AY1916" s="17" t="s">
        <v>158</v>
      </c>
      <c r="BE1916" s="140">
        <f>IF(N1916="základní",J1916,0)</f>
        <v>0</v>
      </c>
      <c r="BF1916" s="140">
        <f>IF(N1916="snížená",J1916,0)</f>
        <v>0</v>
      </c>
      <c r="BG1916" s="140">
        <f>IF(N1916="zákl. přenesená",J1916,0)</f>
        <v>0</v>
      </c>
      <c r="BH1916" s="140">
        <f>IF(N1916="sníž. přenesená",J1916,0)</f>
        <v>0</v>
      </c>
      <c r="BI1916" s="140">
        <f>IF(N1916="nulová",J1916,0)</f>
        <v>0</v>
      </c>
      <c r="BJ1916" s="17" t="s">
        <v>80</v>
      </c>
      <c r="BK1916" s="140">
        <f>ROUND(I1916*H1916,2)</f>
        <v>0</v>
      </c>
      <c r="BL1916" s="17" t="s">
        <v>255</v>
      </c>
      <c r="BM1916" s="139" t="s">
        <v>2418</v>
      </c>
    </row>
    <row r="1917" spans="2:65" s="1" customFormat="1" ht="24.2" customHeight="1">
      <c r="B1917" s="128"/>
      <c r="C1917" s="159" t="s">
        <v>2419</v>
      </c>
      <c r="D1917" s="159" t="s">
        <v>242</v>
      </c>
      <c r="E1917" s="160" t="s">
        <v>2420</v>
      </c>
      <c r="F1917" s="161" t="s">
        <v>2421</v>
      </c>
      <c r="G1917" s="162" t="s">
        <v>310</v>
      </c>
      <c r="H1917" s="163">
        <v>3</v>
      </c>
      <c r="I1917" s="188"/>
      <c r="J1917" s="164">
        <f>ROUND(I1917*H1917,2)</f>
        <v>0</v>
      </c>
      <c r="K1917" s="161" t="s">
        <v>164</v>
      </c>
      <c r="L1917" s="165"/>
      <c r="M1917" s="166" t="s">
        <v>1</v>
      </c>
      <c r="N1917" s="167" t="s">
        <v>37</v>
      </c>
      <c r="O1917" s="137">
        <v>0</v>
      </c>
      <c r="P1917" s="137">
        <f>O1917*H1917</f>
        <v>0</v>
      </c>
      <c r="Q1917" s="137">
        <v>1.2E-2</v>
      </c>
      <c r="R1917" s="137">
        <f>Q1917*H1917</f>
        <v>3.6000000000000004E-2</v>
      </c>
      <c r="S1917" s="137">
        <v>0</v>
      </c>
      <c r="T1917" s="138">
        <f>S1917*H1917</f>
        <v>0</v>
      </c>
      <c r="AR1917" s="139" t="s">
        <v>357</v>
      </c>
      <c r="AT1917" s="139" t="s">
        <v>242</v>
      </c>
      <c r="AU1917" s="139" t="s">
        <v>82</v>
      </c>
      <c r="AY1917" s="17" t="s">
        <v>158</v>
      </c>
      <c r="BE1917" s="140">
        <f>IF(N1917="základní",J1917,0)</f>
        <v>0</v>
      </c>
      <c r="BF1917" s="140">
        <f>IF(N1917="snížená",J1917,0)</f>
        <v>0</v>
      </c>
      <c r="BG1917" s="140">
        <f>IF(N1917="zákl. přenesená",J1917,0)</f>
        <v>0</v>
      </c>
      <c r="BH1917" s="140">
        <f>IF(N1917="sníž. přenesená",J1917,0)</f>
        <v>0</v>
      </c>
      <c r="BI1917" s="140">
        <f>IF(N1917="nulová",J1917,0)</f>
        <v>0</v>
      </c>
      <c r="BJ1917" s="17" t="s">
        <v>80</v>
      </c>
      <c r="BK1917" s="140">
        <f>ROUND(I1917*H1917,2)</f>
        <v>0</v>
      </c>
      <c r="BL1917" s="17" t="s">
        <v>255</v>
      </c>
      <c r="BM1917" s="139" t="s">
        <v>2422</v>
      </c>
    </row>
    <row r="1918" spans="2:65" s="1" customFormat="1" ht="16.5" customHeight="1">
      <c r="B1918" s="128"/>
      <c r="C1918" s="129" t="s">
        <v>2423</v>
      </c>
      <c r="D1918" s="129" t="s">
        <v>160</v>
      </c>
      <c r="E1918" s="130" t="s">
        <v>2424</v>
      </c>
      <c r="F1918" s="131" t="s">
        <v>2425</v>
      </c>
      <c r="G1918" s="132" t="s">
        <v>2426</v>
      </c>
      <c r="H1918" s="133">
        <v>3</v>
      </c>
      <c r="I1918" s="184"/>
      <c r="J1918" s="134">
        <f>ROUND(I1918*H1918,2)</f>
        <v>0</v>
      </c>
      <c r="K1918" s="131" t="s">
        <v>164</v>
      </c>
      <c r="L1918" s="29"/>
      <c r="M1918" s="135" t="s">
        <v>1</v>
      </c>
      <c r="N1918" s="136" t="s">
        <v>37</v>
      </c>
      <c r="O1918" s="137">
        <v>0.58299999999999996</v>
      </c>
      <c r="P1918" s="137">
        <f>O1918*H1918</f>
        <v>1.7489999999999999</v>
      </c>
      <c r="Q1918" s="137">
        <v>0</v>
      </c>
      <c r="R1918" s="137">
        <f>Q1918*H1918</f>
        <v>0</v>
      </c>
      <c r="S1918" s="137">
        <v>0</v>
      </c>
      <c r="T1918" s="138">
        <f>S1918*H1918</f>
        <v>0</v>
      </c>
      <c r="AR1918" s="139" t="s">
        <v>255</v>
      </c>
      <c r="AT1918" s="139" t="s">
        <v>160</v>
      </c>
      <c r="AU1918" s="139" t="s">
        <v>82</v>
      </c>
      <c r="AY1918" s="17" t="s">
        <v>158</v>
      </c>
      <c r="BE1918" s="140">
        <f>IF(N1918="základní",J1918,0)</f>
        <v>0</v>
      </c>
      <c r="BF1918" s="140">
        <f>IF(N1918="snížená",J1918,0)</f>
        <v>0</v>
      </c>
      <c r="BG1918" s="140">
        <f>IF(N1918="zákl. přenesená",J1918,0)</f>
        <v>0</v>
      </c>
      <c r="BH1918" s="140">
        <f>IF(N1918="sníž. přenesená",J1918,0)</f>
        <v>0</v>
      </c>
      <c r="BI1918" s="140">
        <f>IF(N1918="nulová",J1918,0)</f>
        <v>0</v>
      </c>
      <c r="BJ1918" s="17" t="s">
        <v>80</v>
      </c>
      <c r="BK1918" s="140">
        <f>ROUND(I1918*H1918,2)</f>
        <v>0</v>
      </c>
      <c r="BL1918" s="17" t="s">
        <v>255</v>
      </c>
      <c r="BM1918" s="139" t="s">
        <v>2427</v>
      </c>
    </row>
    <row r="1919" spans="2:65" s="1" customFormat="1" ht="24.2" customHeight="1">
      <c r="B1919" s="128"/>
      <c r="C1919" s="159" t="s">
        <v>2428</v>
      </c>
      <c r="D1919" s="159" t="s">
        <v>242</v>
      </c>
      <c r="E1919" s="160" t="s">
        <v>2429</v>
      </c>
      <c r="F1919" s="161" t="s">
        <v>2430</v>
      </c>
      <c r="G1919" s="162" t="s">
        <v>310</v>
      </c>
      <c r="H1919" s="163">
        <v>3</v>
      </c>
      <c r="I1919" s="188"/>
      <c r="J1919" s="164">
        <f>ROUND(I1919*H1919,2)</f>
        <v>0</v>
      </c>
      <c r="K1919" s="161" t="s">
        <v>164</v>
      </c>
      <c r="L1919" s="165"/>
      <c r="M1919" s="166" t="s">
        <v>1</v>
      </c>
      <c r="N1919" s="167" t="s">
        <v>37</v>
      </c>
      <c r="O1919" s="137">
        <v>0</v>
      </c>
      <c r="P1919" s="137">
        <f>O1919*H1919</f>
        <v>0</v>
      </c>
      <c r="Q1919" s="137">
        <v>9.1200000000000003E-2</v>
      </c>
      <c r="R1919" s="137">
        <f>Q1919*H1919</f>
        <v>0.27360000000000001</v>
      </c>
      <c r="S1919" s="137">
        <v>0</v>
      </c>
      <c r="T1919" s="138">
        <f>S1919*H1919</f>
        <v>0</v>
      </c>
      <c r="AR1919" s="139" t="s">
        <v>357</v>
      </c>
      <c r="AT1919" s="139" t="s">
        <v>242</v>
      </c>
      <c r="AU1919" s="139" t="s">
        <v>82</v>
      </c>
      <c r="AY1919" s="17" t="s">
        <v>158</v>
      </c>
      <c r="BE1919" s="140">
        <f>IF(N1919="základní",J1919,0)</f>
        <v>0</v>
      </c>
      <c r="BF1919" s="140">
        <f>IF(N1919="snížená",J1919,0)</f>
        <v>0</v>
      </c>
      <c r="BG1919" s="140">
        <f>IF(N1919="zákl. přenesená",J1919,0)</f>
        <v>0</v>
      </c>
      <c r="BH1919" s="140">
        <f>IF(N1919="sníž. přenesená",J1919,0)</f>
        <v>0</v>
      </c>
      <c r="BI1919" s="140">
        <f>IF(N1919="nulová",J1919,0)</f>
        <v>0</v>
      </c>
      <c r="BJ1919" s="17" t="s">
        <v>80</v>
      </c>
      <c r="BK1919" s="140">
        <f>ROUND(I1919*H1919,2)</f>
        <v>0</v>
      </c>
      <c r="BL1919" s="17" t="s">
        <v>255</v>
      </c>
      <c r="BM1919" s="139" t="s">
        <v>2431</v>
      </c>
    </row>
    <row r="1920" spans="2:65" s="12" customFormat="1" ht="22.5">
      <c r="B1920" s="141"/>
      <c r="D1920" s="142" t="s">
        <v>167</v>
      </c>
      <c r="E1920" s="143" t="s">
        <v>1</v>
      </c>
      <c r="F1920" s="144" t="s">
        <v>2432</v>
      </c>
      <c r="H1920" s="143" t="s">
        <v>1</v>
      </c>
      <c r="L1920" s="141"/>
      <c r="M1920" s="145"/>
      <c r="T1920" s="146"/>
      <c r="AT1920" s="143" t="s">
        <v>167</v>
      </c>
      <c r="AU1920" s="143" t="s">
        <v>82</v>
      </c>
      <c r="AV1920" s="12" t="s">
        <v>80</v>
      </c>
      <c r="AW1920" s="12" t="s">
        <v>28</v>
      </c>
      <c r="AX1920" s="12" t="s">
        <v>72</v>
      </c>
      <c r="AY1920" s="143" t="s">
        <v>158</v>
      </c>
    </row>
    <row r="1921" spans="2:65" s="13" customFormat="1">
      <c r="B1921" s="147"/>
      <c r="D1921" s="142" t="s">
        <v>167</v>
      </c>
      <c r="E1921" s="148" t="s">
        <v>1</v>
      </c>
      <c r="F1921" s="149" t="s">
        <v>2410</v>
      </c>
      <c r="H1921" s="150">
        <v>3</v>
      </c>
      <c r="L1921" s="147"/>
      <c r="M1921" s="151"/>
      <c r="T1921" s="152"/>
      <c r="AT1921" s="148" t="s">
        <v>167</v>
      </c>
      <c r="AU1921" s="148" t="s">
        <v>82</v>
      </c>
      <c r="AV1921" s="13" t="s">
        <v>82</v>
      </c>
      <c r="AW1921" s="13" t="s">
        <v>28</v>
      </c>
      <c r="AX1921" s="13" t="s">
        <v>80</v>
      </c>
      <c r="AY1921" s="148" t="s">
        <v>158</v>
      </c>
    </row>
    <row r="1922" spans="2:65" s="1" customFormat="1" ht="24.2" customHeight="1">
      <c r="B1922" s="128"/>
      <c r="C1922" s="129" t="s">
        <v>2433</v>
      </c>
      <c r="D1922" s="129" t="s">
        <v>160</v>
      </c>
      <c r="E1922" s="130" t="s">
        <v>2434</v>
      </c>
      <c r="F1922" s="131" t="s">
        <v>2435</v>
      </c>
      <c r="G1922" s="132" t="s">
        <v>1289</v>
      </c>
      <c r="H1922" s="133">
        <v>37.857999999999997</v>
      </c>
      <c r="I1922" s="184"/>
      <c r="J1922" s="134">
        <f>ROUND(I1922*H1922,2)</f>
        <v>0</v>
      </c>
      <c r="K1922" s="131" t="s">
        <v>164</v>
      </c>
      <c r="L1922" s="29"/>
      <c r="M1922" s="135" t="s">
        <v>1</v>
      </c>
      <c r="N1922" s="136" t="s">
        <v>37</v>
      </c>
      <c r="O1922" s="137">
        <v>0.13400000000000001</v>
      </c>
      <c r="P1922" s="137">
        <f>O1922*H1922</f>
        <v>5.072972</v>
      </c>
      <c r="Q1922" s="137">
        <v>6.0000000000000002E-5</v>
      </c>
      <c r="R1922" s="137">
        <f>Q1922*H1922</f>
        <v>2.2714799999999998E-3</v>
      </c>
      <c r="S1922" s="137">
        <v>0</v>
      </c>
      <c r="T1922" s="138">
        <f>S1922*H1922</f>
        <v>0</v>
      </c>
      <c r="AR1922" s="139" t="s">
        <v>255</v>
      </c>
      <c r="AT1922" s="139" t="s">
        <v>160</v>
      </c>
      <c r="AU1922" s="139" t="s">
        <v>82</v>
      </c>
      <c r="AY1922" s="17" t="s">
        <v>158</v>
      </c>
      <c r="BE1922" s="140">
        <f>IF(N1922="základní",J1922,0)</f>
        <v>0</v>
      </c>
      <c r="BF1922" s="140">
        <f>IF(N1922="snížená",J1922,0)</f>
        <v>0</v>
      </c>
      <c r="BG1922" s="140">
        <f>IF(N1922="zákl. přenesená",J1922,0)</f>
        <v>0</v>
      </c>
      <c r="BH1922" s="140">
        <f>IF(N1922="sníž. přenesená",J1922,0)</f>
        <v>0</v>
      </c>
      <c r="BI1922" s="140">
        <f>IF(N1922="nulová",J1922,0)</f>
        <v>0</v>
      </c>
      <c r="BJ1922" s="17" t="s">
        <v>80</v>
      </c>
      <c r="BK1922" s="140">
        <f>ROUND(I1922*H1922,2)</f>
        <v>0</v>
      </c>
      <c r="BL1922" s="17" t="s">
        <v>255</v>
      </c>
      <c r="BM1922" s="139" t="s">
        <v>2436</v>
      </c>
    </row>
    <row r="1923" spans="2:65" s="12" customFormat="1">
      <c r="B1923" s="141"/>
      <c r="D1923" s="142" t="s">
        <v>167</v>
      </c>
      <c r="E1923" s="143" t="s">
        <v>1</v>
      </c>
      <c r="F1923" s="144" t="s">
        <v>2437</v>
      </c>
      <c r="H1923" s="143" t="s">
        <v>1</v>
      </c>
      <c r="L1923" s="141"/>
      <c r="M1923" s="145"/>
      <c r="T1923" s="146"/>
      <c r="AT1923" s="143" t="s">
        <v>167</v>
      </c>
      <c r="AU1923" s="143" t="s">
        <v>82</v>
      </c>
      <c r="AV1923" s="12" t="s">
        <v>80</v>
      </c>
      <c r="AW1923" s="12" t="s">
        <v>28</v>
      </c>
      <c r="AX1923" s="12" t="s">
        <v>72</v>
      </c>
      <c r="AY1923" s="143" t="s">
        <v>158</v>
      </c>
    </row>
    <row r="1924" spans="2:65" s="13" customFormat="1">
      <c r="B1924" s="147"/>
      <c r="D1924" s="142" t="s">
        <v>167</v>
      </c>
      <c r="E1924" s="148" t="s">
        <v>1</v>
      </c>
      <c r="F1924" s="149" t="s">
        <v>2438</v>
      </c>
      <c r="H1924" s="150">
        <v>37.857999999999997</v>
      </c>
      <c r="L1924" s="147"/>
      <c r="M1924" s="151"/>
      <c r="T1924" s="152"/>
      <c r="AT1924" s="148" t="s">
        <v>167</v>
      </c>
      <c r="AU1924" s="148" t="s">
        <v>82</v>
      </c>
      <c r="AV1924" s="13" t="s">
        <v>82</v>
      </c>
      <c r="AW1924" s="13" t="s">
        <v>28</v>
      </c>
      <c r="AX1924" s="13" t="s">
        <v>80</v>
      </c>
      <c r="AY1924" s="148" t="s">
        <v>158</v>
      </c>
    </row>
    <row r="1925" spans="2:65" s="1" customFormat="1" ht="24.2" customHeight="1">
      <c r="B1925" s="128"/>
      <c r="C1925" s="159" t="s">
        <v>2439</v>
      </c>
      <c r="D1925" s="159" t="s">
        <v>242</v>
      </c>
      <c r="E1925" s="160" t="s">
        <v>2440</v>
      </c>
      <c r="F1925" s="161" t="s">
        <v>2441</v>
      </c>
      <c r="G1925" s="162" t="s">
        <v>1289</v>
      </c>
      <c r="H1925" s="163">
        <v>40.887</v>
      </c>
      <c r="I1925" s="188"/>
      <c r="J1925" s="164">
        <f>ROUND(I1925*H1925,2)</f>
        <v>0</v>
      </c>
      <c r="K1925" s="161" t="s">
        <v>1</v>
      </c>
      <c r="L1925" s="165"/>
      <c r="M1925" s="166" t="s">
        <v>1</v>
      </c>
      <c r="N1925" s="167" t="s">
        <v>37</v>
      </c>
      <c r="O1925" s="137">
        <v>0</v>
      </c>
      <c r="P1925" s="137">
        <f>O1925*H1925</f>
        <v>0</v>
      </c>
      <c r="Q1925" s="137">
        <v>1E-3</v>
      </c>
      <c r="R1925" s="137">
        <f>Q1925*H1925</f>
        <v>4.0887E-2</v>
      </c>
      <c r="S1925" s="137">
        <v>0</v>
      </c>
      <c r="T1925" s="138">
        <f>S1925*H1925</f>
        <v>0</v>
      </c>
      <c r="AR1925" s="139" t="s">
        <v>357</v>
      </c>
      <c r="AT1925" s="139" t="s">
        <v>242</v>
      </c>
      <c r="AU1925" s="139" t="s">
        <v>82</v>
      </c>
      <c r="AY1925" s="17" t="s">
        <v>158</v>
      </c>
      <c r="BE1925" s="140">
        <f>IF(N1925="základní",J1925,0)</f>
        <v>0</v>
      </c>
      <c r="BF1925" s="140">
        <f>IF(N1925="snížená",J1925,0)</f>
        <v>0</v>
      </c>
      <c r="BG1925" s="140">
        <f>IF(N1925="zákl. přenesená",J1925,0)</f>
        <v>0</v>
      </c>
      <c r="BH1925" s="140">
        <f>IF(N1925="sníž. přenesená",J1925,0)</f>
        <v>0</v>
      </c>
      <c r="BI1925" s="140">
        <f>IF(N1925="nulová",J1925,0)</f>
        <v>0</v>
      </c>
      <c r="BJ1925" s="17" t="s">
        <v>80</v>
      </c>
      <c r="BK1925" s="140">
        <f>ROUND(I1925*H1925,2)</f>
        <v>0</v>
      </c>
      <c r="BL1925" s="17" t="s">
        <v>255</v>
      </c>
      <c r="BM1925" s="139" t="s">
        <v>2442</v>
      </c>
    </row>
    <row r="1926" spans="2:65" s="12" customFormat="1">
      <c r="B1926" s="141"/>
      <c r="D1926" s="142" t="s">
        <v>167</v>
      </c>
      <c r="E1926" s="143" t="s">
        <v>1</v>
      </c>
      <c r="F1926" s="144" t="s">
        <v>2437</v>
      </c>
      <c r="H1926" s="143" t="s">
        <v>1</v>
      </c>
      <c r="L1926" s="141"/>
      <c r="M1926" s="145"/>
      <c r="T1926" s="146"/>
      <c r="AT1926" s="143" t="s">
        <v>167</v>
      </c>
      <c r="AU1926" s="143" t="s">
        <v>82</v>
      </c>
      <c r="AV1926" s="12" t="s">
        <v>80</v>
      </c>
      <c r="AW1926" s="12" t="s">
        <v>28</v>
      </c>
      <c r="AX1926" s="12" t="s">
        <v>72</v>
      </c>
      <c r="AY1926" s="143" t="s">
        <v>158</v>
      </c>
    </row>
    <row r="1927" spans="2:65" s="13" customFormat="1">
      <c r="B1927" s="147"/>
      <c r="D1927" s="142" t="s">
        <v>167</v>
      </c>
      <c r="E1927" s="148" t="s">
        <v>1</v>
      </c>
      <c r="F1927" s="149" t="s">
        <v>2443</v>
      </c>
      <c r="H1927" s="150">
        <v>40.887</v>
      </c>
      <c r="L1927" s="147"/>
      <c r="M1927" s="151"/>
      <c r="T1927" s="152"/>
      <c r="AT1927" s="148" t="s">
        <v>167</v>
      </c>
      <c r="AU1927" s="148" t="s">
        <v>82</v>
      </c>
      <c r="AV1927" s="13" t="s">
        <v>82</v>
      </c>
      <c r="AW1927" s="13" t="s">
        <v>28</v>
      </c>
      <c r="AX1927" s="13" t="s">
        <v>80</v>
      </c>
      <c r="AY1927" s="148" t="s">
        <v>158</v>
      </c>
    </row>
    <row r="1928" spans="2:65" s="1" customFormat="1" ht="24.2" customHeight="1">
      <c r="B1928" s="128"/>
      <c r="C1928" s="129" t="s">
        <v>2444</v>
      </c>
      <c r="D1928" s="129" t="s">
        <v>160</v>
      </c>
      <c r="E1928" s="130" t="s">
        <v>2445</v>
      </c>
      <c r="F1928" s="131" t="s">
        <v>2446</v>
      </c>
      <c r="G1928" s="132" t="s">
        <v>1289</v>
      </c>
      <c r="H1928" s="133">
        <v>49.664000000000001</v>
      </c>
      <c r="I1928" s="184"/>
      <c r="J1928" s="134">
        <f>ROUND(I1928*H1928,2)</f>
        <v>0</v>
      </c>
      <c r="K1928" s="131" t="s">
        <v>164</v>
      </c>
      <c r="L1928" s="29"/>
      <c r="M1928" s="135" t="s">
        <v>1</v>
      </c>
      <c r="N1928" s="136" t="s">
        <v>37</v>
      </c>
      <c r="O1928" s="137">
        <v>7.4999999999999997E-2</v>
      </c>
      <c r="P1928" s="137">
        <f>O1928*H1928</f>
        <v>3.7248000000000001</v>
      </c>
      <c r="Q1928" s="137">
        <v>5.0000000000000002E-5</v>
      </c>
      <c r="R1928" s="137">
        <f>Q1928*H1928</f>
        <v>2.4832000000000001E-3</v>
      </c>
      <c r="S1928" s="137">
        <v>0</v>
      </c>
      <c r="T1928" s="138">
        <f>S1928*H1928</f>
        <v>0</v>
      </c>
      <c r="AR1928" s="139" t="s">
        <v>255</v>
      </c>
      <c r="AT1928" s="139" t="s">
        <v>160</v>
      </c>
      <c r="AU1928" s="139" t="s">
        <v>82</v>
      </c>
      <c r="AY1928" s="17" t="s">
        <v>158</v>
      </c>
      <c r="BE1928" s="140">
        <f>IF(N1928="základní",J1928,0)</f>
        <v>0</v>
      </c>
      <c r="BF1928" s="140">
        <f>IF(N1928="snížená",J1928,0)</f>
        <v>0</v>
      </c>
      <c r="BG1928" s="140">
        <f>IF(N1928="zákl. přenesená",J1928,0)</f>
        <v>0</v>
      </c>
      <c r="BH1928" s="140">
        <f>IF(N1928="sníž. přenesená",J1928,0)</f>
        <v>0</v>
      </c>
      <c r="BI1928" s="140">
        <f>IF(N1928="nulová",J1928,0)</f>
        <v>0</v>
      </c>
      <c r="BJ1928" s="17" t="s">
        <v>80</v>
      </c>
      <c r="BK1928" s="140">
        <f>ROUND(I1928*H1928,2)</f>
        <v>0</v>
      </c>
      <c r="BL1928" s="17" t="s">
        <v>255</v>
      </c>
      <c r="BM1928" s="139" t="s">
        <v>2447</v>
      </c>
    </row>
    <row r="1929" spans="2:65" s="12" customFormat="1">
      <c r="B1929" s="141"/>
      <c r="D1929" s="142" t="s">
        <v>167</v>
      </c>
      <c r="E1929" s="143" t="s">
        <v>1</v>
      </c>
      <c r="F1929" s="144" t="s">
        <v>1302</v>
      </c>
      <c r="H1929" s="143" t="s">
        <v>1</v>
      </c>
      <c r="L1929" s="141"/>
      <c r="M1929" s="145"/>
      <c r="T1929" s="146"/>
      <c r="AT1929" s="143" t="s">
        <v>167</v>
      </c>
      <c r="AU1929" s="143" t="s">
        <v>82</v>
      </c>
      <c r="AV1929" s="12" t="s">
        <v>80</v>
      </c>
      <c r="AW1929" s="12" t="s">
        <v>28</v>
      </c>
      <c r="AX1929" s="12" t="s">
        <v>72</v>
      </c>
      <c r="AY1929" s="143" t="s">
        <v>158</v>
      </c>
    </row>
    <row r="1930" spans="2:65" s="13" customFormat="1">
      <c r="B1930" s="147"/>
      <c r="D1930" s="142" t="s">
        <v>167</v>
      </c>
      <c r="E1930" s="148" t="s">
        <v>1</v>
      </c>
      <c r="F1930" s="149" t="s">
        <v>2448</v>
      </c>
      <c r="H1930" s="150">
        <v>49.664000000000001</v>
      </c>
      <c r="L1930" s="147"/>
      <c r="M1930" s="151"/>
      <c r="T1930" s="152"/>
      <c r="AT1930" s="148" t="s">
        <v>167</v>
      </c>
      <c r="AU1930" s="148" t="s">
        <v>82</v>
      </c>
      <c r="AV1930" s="13" t="s">
        <v>82</v>
      </c>
      <c r="AW1930" s="13" t="s">
        <v>28</v>
      </c>
      <c r="AX1930" s="13" t="s">
        <v>80</v>
      </c>
      <c r="AY1930" s="148" t="s">
        <v>158</v>
      </c>
    </row>
    <row r="1931" spans="2:65" s="1" customFormat="1" ht="24.2" customHeight="1">
      <c r="B1931" s="128"/>
      <c r="C1931" s="159" t="s">
        <v>2449</v>
      </c>
      <c r="D1931" s="159" t="s">
        <v>242</v>
      </c>
      <c r="E1931" s="160" t="s">
        <v>2450</v>
      </c>
      <c r="F1931" s="161" t="s">
        <v>2451</v>
      </c>
      <c r="G1931" s="162" t="s">
        <v>188</v>
      </c>
      <c r="H1931" s="163">
        <v>5.3999999999999999E-2</v>
      </c>
      <c r="I1931" s="188"/>
      <c r="J1931" s="164">
        <f>ROUND(I1931*H1931,2)</f>
        <v>0</v>
      </c>
      <c r="K1931" s="161" t="s">
        <v>164</v>
      </c>
      <c r="L1931" s="165"/>
      <c r="M1931" s="166" t="s">
        <v>1</v>
      </c>
      <c r="N1931" s="167" t="s">
        <v>37</v>
      </c>
      <c r="O1931" s="137">
        <v>0</v>
      </c>
      <c r="P1931" s="137">
        <f>O1931*H1931</f>
        <v>0</v>
      </c>
      <c r="Q1931" s="137">
        <v>1</v>
      </c>
      <c r="R1931" s="137">
        <f>Q1931*H1931</f>
        <v>5.3999999999999999E-2</v>
      </c>
      <c r="S1931" s="137">
        <v>0</v>
      </c>
      <c r="T1931" s="138">
        <f>S1931*H1931</f>
        <v>0</v>
      </c>
      <c r="AR1931" s="139" t="s">
        <v>357</v>
      </c>
      <c r="AT1931" s="139" t="s">
        <v>242</v>
      </c>
      <c r="AU1931" s="139" t="s">
        <v>82</v>
      </c>
      <c r="AY1931" s="17" t="s">
        <v>158</v>
      </c>
      <c r="BE1931" s="140">
        <f>IF(N1931="základní",J1931,0)</f>
        <v>0</v>
      </c>
      <c r="BF1931" s="140">
        <f>IF(N1931="snížená",J1931,0)</f>
        <v>0</v>
      </c>
      <c r="BG1931" s="140">
        <f>IF(N1931="zákl. přenesená",J1931,0)</f>
        <v>0</v>
      </c>
      <c r="BH1931" s="140">
        <f>IF(N1931="sníž. přenesená",J1931,0)</f>
        <v>0</v>
      </c>
      <c r="BI1931" s="140">
        <f>IF(N1931="nulová",J1931,0)</f>
        <v>0</v>
      </c>
      <c r="BJ1931" s="17" t="s">
        <v>80</v>
      </c>
      <c r="BK1931" s="140">
        <f>ROUND(I1931*H1931,2)</f>
        <v>0</v>
      </c>
      <c r="BL1931" s="17" t="s">
        <v>255</v>
      </c>
      <c r="BM1931" s="139" t="s">
        <v>2452</v>
      </c>
    </row>
    <row r="1932" spans="2:65" s="12" customFormat="1">
      <c r="B1932" s="141"/>
      <c r="D1932" s="142" t="s">
        <v>167</v>
      </c>
      <c r="E1932" s="143" t="s">
        <v>1</v>
      </c>
      <c r="F1932" s="144" t="s">
        <v>1302</v>
      </c>
      <c r="H1932" s="143" t="s">
        <v>1</v>
      </c>
      <c r="L1932" s="141"/>
      <c r="M1932" s="145"/>
      <c r="T1932" s="146"/>
      <c r="AT1932" s="143" t="s">
        <v>167</v>
      </c>
      <c r="AU1932" s="143" t="s">
        <v>82</v>
      </c>
      <c r="AV1932" s="12" t="s">
        <v>80</v>
      </c>
      <c r="AW1932" s="12" t="s">
        <v>28</v>
      </c>
      <c r="AX1932" s="12" t="s">
        <v>72</v>
      </c>
      <c r="AY1932" s="143" t="s">
        <v>158</v>
      </c>
    </row>
    <row r="1933" spans="2:65" s="13" customFormat="1">
      <c r="B1933" s="147"/>
      <c r="D1933" s="142" t="s">
        <v>167</v>
      </c>
      <c r="E1933" s="148" t="s">
        <v>1</v>
      </c>
      <c r="F1933" s="149" t="s">
        <v>2453</v>
      </c>
      <c r="H1933" s="150">
        <v>5.3999999999999999E-2</v>
      </c>
      <c r="L1933" s="147"/>
      <c r="M1933" s="151"/>
      <c r="T1933" s="152"/>
      <c r="AT1933" s="148" t="s">
        <v>167</v>
      </c>
      <c r="AU1933" s="148" t="s">
        <v>82</v>
      </c>
      <c r="AV1933" s="13" t="s">
        <v>82</v>
      </c>
      <c r="AW1933" s="13" t="s">
        <v>28</v>
      </c>
      <c r="AX1933" s="13" t="s">
        <v>80</v>
      </c>
      <c r="AY1933" s="148" t="s">
        <v>158</v>
      </c>
    </row>
    <row r="1934" spans="2:65" s="1" customFormat="1" ht="24.2" customHeight="1">
      <c r="B1934" s="128"/>
      <c r="C1934" s="129" t="s">
        <v>2454</v>
      </c>
      <c r="D1934" s="129" t="s">
        <v>160</v>
      </c>
      <c r="E1934" s="130" t="s">
        <v>2455</v>
      </c>
      <c r="F1934" s="131" t="s">
        <v>2456</v>
      </c>
      <c r="G1934" s="132" t="s">
        <v>228</v>
      </c>
      <c r="H1934" s="133">
        <v>1</v>
      </c>
      <c r="I1934" s="184"/>
      <c r="J1934" s="134">
        <f>ROUND(I1934*H1934,2)</f>
        <v>0</v>
      </c>
      <c r="K1934" s="131" t="s">
        <v>1</v>
      </c>
      <c r="L1934" s="29"/>
      <c r="M1934" s="135" t="s">
        <v>1</v>
      </c>
      <c r="N1934" s="136" t="s">
        <v>37</v>
      </c>
      <c r="O1934" s="137">
        <v>0</v>
      </c>
      <c r="P1934" s="137">
        <f>O1934*H1934</f>
        <v>0</v>
      </c>
      <c r="Q1934" s="137">
        <v>0.15</v>
      </c>
      <c r="R1934" s="137">
        <f>Q1934*H1934</f>
        <v>0.15</v>
      </c>
      <c r="S1934" s="137">
        <v>0</v>
      </c>
      <c r="T1934" s="138">
        <f>S1934*H1934</f>
        <v>0</v>
      </c>
      <c r="AR1934" s="139" t="s">
        <v>255</v>
      </c>
      <c r="AT1934" s="139" t="s">
        <v>160</v>
      </c>
      <c r="AU1934" s="139" t="s">
        <v>82</v>
      </c>
      <c r="AY1934" s="17" t="s">
        <v>158</v>
      </c>
      <c r="BE1934" s="140">
        <f>IF(N1934="základní",J1934,0)</f>
        <v>0</v>
      </c>
      <c r="BF1934" s="140">
        <f>IF(N1934="snížená",J1934,0)</f>
        <v>0</v>
      </c>
      <c r="BG1934" s="140">
        <f>IF(N1934="zákl. přenesená",J1934,0)</f>
        <v>0</v>
      </c>
      <c r="BH1934" s="140">
        <f>IF(N1934="sníž. přenesená",J1934,0)</f>
        <v>0</v>
      </c>
      <c r="BI1934" s="140">
        <f>IF(N1934="nulová",J1934,0)</f>
        <v>0</v>
      </c>
      <c r="BJ1934" s="17" t="s">
        <v>80</v>
      </c>
      <c r="BK1934" s="140">
        <f>ROUND(I1934*H1934,2)</f>
        <v>0</v>
      </c>
      <c r="BL1934" s="17" t="s">
        <v>255</v>
      </c>
      <c r="BM1934" s="139" t="s">
        <v>2457</v>
      </c>
    </row>
    <row r="1935" spans="2:65" s="1" customFormat="1" ht="24.2" customHeight="1">
      <c r="B1935" s="128"/>
      <c r="C1935" s="129" t="s">
        <v>2458</v>
      </c>
      <c r="D1935" s="129" t="s">
        <v>160</v>
      </c>
      <c r="E1935" s="130" t="s">
        <v>2459</v>
      </c>
      <c r="F1935" s="131" t="s">
        <v>2460</v>
      </c>
      <c r="G1935" s="132" t="s">
        <v>310</v>
      </c>
      <c r="H1935" s="133">
        <v>12</v>
      </c>
      <c r="I1935" s="184"/>
      <c r="J1935" s="134">
        <f>ROUND(I1935*H1935,2)</f>
        <v>0</v>
      </c>
      <c r="K1935" s="131" t="s">
        <v>164</v>
      </c>
      <c r="L1935" s="29"/>
      <c r="M1935" s="135" t="s">
        <v>1</v>
      </c>
      <c r="N1935" s="136" t="s">
        <v>37</v>
      </c>
      <c r="O1935" s="137">
        <v>2.11</v>
      </c>
      <c r="P1935" s="137">
        <f>O1935*H1935</f>
        <v>25.32</v>
      </c>
      <c r="Q1935" s="137">
        <v>0</v>
      </c>
      <c r="R1935" s="137">
        <f>Q1935*H1935</f>
        <v>0</v>
      </c>
      <c r="S1935" s="137">
        <v>0</v>
      </c>
      <c r="T1935" s="138">
        <f>S1935*H1935</f>
        <v>0</v>
      </c>
      <c r="AR1935" s="139" t="s">
        <v>255</v>
      </c>
      <c r="AT1935" s="139" t="s">
        <v>160</v>
      </c>
      <c r="AU1935" s="139" t="s">
        <v>82</v>
      </c>
      <c r="AY1935" s="17" t="s">
        <v>158</v>
      </c>
      <c r="BE1935" s="140">
        <f>IF(N1935="základní",J1935,0)</f>
        <v>0</v>
      </c>
      <c r="BF1935" s="140">
        <f>IF(N1935="snížená",J1935,0)</f>
        <v>0</v>
      </c>
      <c r="BG1935" s="140">
        <f>IF(N1935="zákl. přenesená",J1935,0)</f>
        <v>0</v>
      </c>
      <c r="BH1935" s="140">
        <f>IF(N1935="sníž. přenesená",J1935,0)</f>
        <v>0</v>
      </c>
      <c r="BI1935" s="140">
        <f>IF(N1935="nulová",J1935,0)</f>
        <v>0</v>
      </c>
      <c r="BJ1935" s="17" t="s">
        <v>80</v>
      </c>
      <c r="BK1935" s="140">
        <f>ROUND(I1935*H1935,2)</f>
        <v>0</v>
      </c>
      <c r="BL1935" s="17" t="s">
        <v>255</v>
      </c>
      <c r="BM1935" s="139" t="s">
        <v>2461</v>
      </c>
    </row>
    <row r="1936" spans="2:65" s="12" customFormat="1">
      <c r="B1936" s="141"/>
      <c r="D1936" s="142" t="s">
        <v>167</v>
      </c>
      <c r="E1936" s="143" t="s">
        <v>1</v>
      </c>
      <c r="F1936" s="144" t="s">
        <v>2462</v>
      </c>
      <c r="H1936" s="143" t="s">
        <v>1</v>
      </c>
      <c r="L1936" s="141"/>
      <c r="M1936" s="145"/>
      <c r="T1936" s="146"/>
      <c r="AT1936" s="143" t="s">
        <v>167</v>
      </c>
      <c r="AU1936" s="143" t="s">
        <v>82</v>
      </c>
      <c r="AV1936" s="12" t="s">
        <v>80</v>
      </c>
      <c r="AW1936" s="12" t="s">
        <v>28</v>
      </c>
      <c r="AX1936" s="12" t="s">
        <v>72</v>
      </c>
      <c r="AY1936" s="143" t="s">
        <v>158</v>
      </c>
    </row>
    <row r="1937" spans="2:65" s="13" customFormat="1">
      <c r="B1937" s="147"/>
      <c r="D1937" s="142" t="s">
        <v>167</v>
      </c>
      <c r="E1937" s="148" t="s">
        <v>1</v>
      </c>
      <c r="F1937" s="149" t="s">
        <v>2463</v>
      </c>
      <c r="H1937" s="150">
        <v>1</v>
      </c>
      <c r="L1937" s="147"/>
      <c r="M1937" s="151"/>
      <c r="T1937" s="152"/>
      <c r="AT1937" s="148" t="s">
        <v>167</v>
      </c>
      <c r="AU1937" s="148" t="s">
        <v>82</v>
      </c>
      <c r="AV1937" s="13" t="s">
        <v>82</v>
      </c>
      <c r="AW1937" s="13" t="s">
        <v>28</v>
      </c>
      <c r="AX1937" s="13" t="s">
        <v>72</v>
      </c>
      <c r="AY1937" s="148" t="s">
        <v>158</v>
      </c>
    </row>
    <row r="1938" spans="2:65" s="13" customFormat="1">
      <c r="B1938" s="147"/>
      <c r="D1938" s="142" t="s">
        <v>167</v>
      </c>
      <c r="E1938" s="148" t="s">
        <v>1</v>
      </c>
      <c r="F1938" s="149" t="s">
        <v>2464</v>
      </c>
      <c r="H1938" s="150">
        <v>11</v>
      </c>
      <c r="L1938" s="147"/>
      <c r="M1938" s="151"/>
      <c r="T1938" s="152"/>
      <c r="AT1938" s="148" t="s">
        <v>167</v>
      </c>
      <c r="AU1938" s="148" t="s">
        <v>82</v>
      </c>
      <c r="AV1938" s="13" t="s">
        <v>82</v>
      </c>
      <c r="AW1938" s="13" t="s">
        <v>28</v>
      </c>
      <c r="AX1938" s="13" t="s">
        <v>72</v>
      </c>
      <c r="AY1938" s="148" t="s">
        <v>158</v>
      </c>
    </row>
    <row r="1939" spans="2:65" s="14" customFormat="1">
      <c r="B1939" s="153"/>
      <c r="D1939" s="142" t="s">
        <v>167</v>
      </c>
      <c r="E1939" s="154" t="s">
        <v>1</v>
      </c>
      <c r="F1939" s="155" t="s">
        <v>200</v>
      </c>
      <c r="H1939" s="156">
        <v>12</v>
      </c>
      <c r="L1939" s="153"/>
      <c r="M1939" s="157"/>
      <c r="T1939" s="158"/>
      <c r="AT1939" s="154" t="s">
        <v>167</v>
      </c>
      <c r="AU1939" s="154" t="s">
        <v>82</v>
      </c>
      <c r="AV1939" s="14" t="s">
        <v>165</v>
      </c>
      <c r="AW1939" s="14" t="s">
        <v>28</v>
      </c>
      <c r="AX1939" s="14" t="s">
        <v>80</v>
      </c>
      <c r="AY1939" s="154" t="s">
        <v>158</v>
      </c>
    </row>
    <row r="1940" spans="2:65" s="1" customFormat="1" ht="37.9" customHeight="1">
      <c r="B1940" s="128"/>
      <c r="C1940" s="159" t="s">
        <v>2465</v>
      </c>
      <c r="D1940" s="159" t="s">
        <v>242</v>
      </c>
      <c r="E1940" s="160" t="s">
        <v>2466</v>
      </c>
      <c r="F1940" s="161" t="s">
        <v>2467</v>
      </c>
      <c r="G1940" s="162" t="s">
        <v>310</v>
      </c>
      <c r="H1940" s="163">
        <v>1</v>
      </c>
      <c r="I1940" s="188"/>
      <c r="J1940" s="164">
        <f>ROUND(I1940*H1940,2)</f>
        <v>0</v>
      </c>
      <c r="K1940" s="161" t="s">
        <v>1</v>
      </c>
      <c r="L1940" s="165"/>
      <c r="M1940" s="166" t="s">
        <v>1</v>
      </c>
      <c r="N1940" s="167" t="s">
        <v>37</v>
      </c>
      <c r="O1940" s="137">
        <v>0</v>
      </c>
      <c r="P1940" s="137">
        <f>O1940*H1940</f>
        <v>0</v>
      </c>
      <c r="Q1940" s="137">
        <v>7.7999999999999999E-4</v>
      </c>
      <c r="R1940" s="137">
        <f>Q1940*H1940</f>
        <v>7.7999999999999999E-4</v>
      </c>
      <c r="S1940" s="137">
        <v>0</v>
      </c>
      <c r="T1940" s="138">
        <f>S1940*H1940</f>
        <v>0</v>
      </c>
      <c r="AR1940" s="139" t="s">
        <v>357</v>
      </c>
      <c r="AT1940" s="139" t="s">
        <v>242</v>
      </c>
      <c r="AU1940" s="139" t="s">
        <v>82</v>
      </c>
      <c r="AY1940" s="17" t="s">
        <v>158</v>
      </c>
      <c r="BE1940" s="140">
        <f>IF(N1940="základní",J1940,0)</f>
        <v>0</v>
      </c>
      <c r="BF1940" s="140">
        <f>IF(N1940="snížená",J1940,0)</f>
        <v>0</v>
      </c>
      <c r="BG1940" s="140">
        <f>IF(N1940="zákl. přenesená",J1940,0)</f>
        <v>0</v>
      </c>
      <c r="BH1940" s="140">
        <f>IF(N1940="sníž. přenesená",J1940,0)</f>
        <v>0</v>
      </c>
      <c r="BI1940" s="140">
        <f>IF(N1940="nulová",J1940,0)</f>
        <v>0</v>
      </c>
      <c r="BJ1940" s="17" t="s">
        <v>80</v>
      </c>
      <c r="BK1940" s="140">
        <f>ROUND(I1940*H1940,2)</f>
        <v>0</v>
      </c>
      <c r="BL1940" s="17" t="s">
        <v>255</v>
      </c>
      <c r="BM1940" s="139" t="s">
        <v>2468</v>
      </c>
    </row>
    <row r="1941" spans="2:65" s="12" customFormat="1">
      <c r="B1941" s="141"/>
      <c r="D1941" s="142" t="s">
        <v>167</v>
      </c>
      <c r="E1941" s="143" t="s">
        <v>1</v>
      </c>
      <c r="F1941" s="144" t="s">
        <v>2462</v>
      </c>
      <c r="H1941" s="143" t="s">
        <v>1</v>
      </c>
      <c r="L1941" s="141"/>
      <c r="M1941" s="145"/>
      <c r="T1941" s="146"/>
      <c r="AT1941" s="143" t="s">
        <v>167</v>
      </c>
      <c r="AU1941" s="143" t="s">
        <v>82</v>
      </c>
      <c r="AV1941" s="12" t="s">
        <v>80</v>
      </c>
      <c r="AW1941" s="12" t="s">
        <v>28</v>
      </c>
      <c r="AX1941" s="12" t="s">
        <v>72</v>
      </c>
      <c r="AY1941" s="143" t="s">
        <v>158</v>
      </c>
    </row>
    <row r="1942" spans="2:65" s="13" customFormat="1">
      <c r="B1942" s="147"/>
      <c r="D1942" s="142" t="s">
        <v>167</v>
      </c>
      <c r="E1942" s="148" t="s">
        <v>1</v>
      </c>
      <c r="F1942" s="149" t="s">
        <v>2469</v>
      </c>
      <c r="H1942" s="150">
        <v>1</v>
      </c>
      <c r="L1942" s="147"/>
      <c r="M1942" s="151"/>
      <c r="T1942" s="152"/>
      <c r="AT1942" s="148" t="s">
        <v>167</v>
      </c>
      <c r="AU1942" s="148" t="s">
        <v>82</v>
      </c>
      <c r="AV1942" s="13" t="s">
        <v>82</v>
      </c>
      <c r="AW1942" s="13" t="s">
        <v>28</v>
      </c>
      <c r="AX1942" s="13" t="s">
        <v>80</v>
      </c>
      <c r="AY1942" s="148" t="s">
        <v>158</v>
      </c>
    </row>
    <row r="1943" spans="2:65" s="1" customFormat="1" ht="37.9" customHeight="1">
      <c r="B1943" s="128"/>
      <c r="C1943" s="159" t="s">
        <v>2470</v>
      </c>
      <c r="D1943" s="159" t="s">
        <v>242</v>
      </c>
      <c r="E1943" s="160" t="s">
        <v>2471</v>
      </c>
      <c r="F1943" s="161" t="s">
        <v>2467</v>
      </c>
      <c r="G1943" s="162" t="s">
        <v>310</v>
      </c>
      <c r="H1943" s="163">
        <v>11</v>
      </c>
      <c r="I1943" s="188"/>
      <c r="J1943" s="164">
        <f>ROUND(I1943*H1943,2)</f>
        <v>0</v>
      </c>
      <c r="K1943" s="161" t="s">
        <v>1</v>
      </c>
      <c r="L1943" s="165"/>
      <c r="M1943" s="166" t="s">
        <v>1</v>
      </c>
      <c r="N1943" s="167" t="s">
        <v>37</v>
      </c>
      <c r="O1943" s="137">
        <v>0</v>
      </c>
      <c r="P1943" s="137">
        <f>O1943*H1943</f>
        <v>0</v>
      </c>
      <c r="Q1943" s="137">
        <v>7.7999999999999999E-4</v>
      </c>
      <c r="R1943" s="137">
        <f>Q1943*H1943</f>
        <v>8.5799999999999991E-3</v>
      </c>
      <c r="S1943" s="137">
        <v>0</v>
      </c>
      <c r="T1943" s="138">
        <f>S1943*H1943</f>
        <v>0</v>
      </c>
      <c r="AR1943" s="139" t="s">
        <v>357</v>
      </c>
      <c r="AT1943" s="139" t="s">
        <v>242</v>
      </c>
      <c r="AU1943" s="139" t="s">
        <v>82</v>
      </c>
      <c r="AY1943" s="17" t="s">
        <v>158</v>
      </c>
      <c r="BE1943" s="140">
        <f>IF(N1943="základní",J1943,0)</f>
        <v>0</v>
      </c>
      <c r="BF1943" s="140">
        <f>IF(N1943="snížená",J1943,0)</f>
        <v>0</v>
      </c>
      <c r="BG1943" s="140">
        <f>IF(N1943="zákl. přenesená",J1943,0)</f>
        <v>0</v>
      </c>
      <c r="BH1943" s="140">
        <f>IF(N1943="sníž. přenesená",J1943,0)</f>
        <v>0</v>
      </c>
      <c r="BI1943" s="140">
        <f>IF(N1943="nulová",J1943,0)</f>
        <v>0</v>
      </c>
      <c r="BJ1943" s="17" t="s">
        <v>80</v>
      </c>
      <c r="BK1943" s="140">
        <f>ROUND(I1943*H1943,2)</f>
        <v>0</v>
      </c>
      <c r="BL1943" s="17" t="s">
        <v>255</v>
      </c>
      <c r="BM1943" s="139" t="s">
        <v>2472</v>
      </c>
    </row>
    <row r="1944" spans="2:65" s="12" customFormat="1">
      <c r="B1944" s="141"/>
      <c r="D1944" s="142" t="s">
        <v>167</v>
      </c>
      <c r="E1944" s="143" t="s">
        <v>1</v>
      </c>
      <c r="F1944" s="144" t="s">
        <v>2462</v>
      </c>
      <c r="H1944" s="143" t="s">
        <v>1</v>
      </c>
      <c r="L1944" s="141"/>
      <c r="M1944" s="145"/>
      <c r="T1944" s="146"/>
      <c r="AT1944" s="143" t="s">
        <v>167</v>
      </c>
      <c r="AU1944" s="143" t="s">
        <v>82</v>
      </c>
      <c r="AV1944" s="12" t="s">
        <v>80</v>
      </c>
      <c r="AW1944" s="12" t="s">
        <v>28</v>
      </c>
      <c r="AX1944" s="12" t="s">
        <v>72</v>
      </c>
      <c r="AY1944" s="143" t="s">
        <v>158</v>
      </c>
    </row>
    <row r="1945" spans="2:65" s="13" customFormat="1" ht="22.5">
      <c r="B1945" s="147"/>
      <c r="D1945" s="142" t="s">
        <v>167</v>
      </c>
      <c r="E1945" s="148" t="s">
        <v>1</v>
      </c>
      <c r="F1945" s="149" t="s">
        <v>2473</v>
      </c>
      <c r="H1945" s="150">
        <v>11</v>
      </c>
      <c r="L1945" s="147"/>
      <c r="M1945" s="151"/>
      <c r="T1945" s="152"/>
      <c r="AT1945" s="148" t="s">
        <v>167</v>
      </c>
      <c r="AU1945" s="148" t="s">
        <v>82</v>
      </c>
      <c r="AV1945" s="13" t="s">
        <v>82</v>
      </c>
      <c r="AW1945" s="13" t="s">
        <v>28</v>
      </c>
      <c r="AX1945" s="13" t="s">
        <v>80</v>
      </c>
      <c r="AY1945" s="148" t="s">
        <v>158</v>
      </c>
    </row>
    <row r="1946" spans="2:65" s="1" customFormat="1" ht="24.2" customHeight="1">
      <c r="B1946" s="128"/>
      <c r="C1946" s="129" t="s">
        <v>2474</v>
      </c>
      <c r="D1946" s="129" t="s">
        <v>160</v>
      </c>
      <c r="E1946" s="130" t="s">
        <v>2475</v>
      </c>
      <c r="F1946" s="131" t="s">
        <v>2476</v>
      </c>
      <c r="G1946" s="132" t="s">
        <v>310</v>
      </c>
      <c r="H1946" s="133">
        <v>12</v>
      </c>
      <c r="I1946" s="184"/>
      <c r="J1946" s="134">
        <f t="shared" ref="J1946:J1951" si="0">ROUND(I1946*H1946,2)</f>
        <v>0</v>
      </c>
      <c r="K1946" s="131" t="s">
        <v>164</v>
      </c>
      <c r="L1946" s="29"/>
      <c r="M1946" s="135" t="s">
        <v>1</v>
      </c>
      <c r="N1946" s="136" t="s">
        <v>37</v>
      </c>
      <c r="O1946" s="137">
        <v>5.76</v>
      </c>
      <c r="P1946" s="137">
        <f t="shared" ref="P1946:P1951" si="1">O1946*H1946</f>
        <v>69.12</v>
      </c>
      <c r="Q1946" s="137">
        <v>0</v>
      </c>
      <c r="R1946" s="137">
        <f t="shared" ref="R1946:R1951" si="2">Q1946*H1946</f>
        <v>0</v>
      </c>
      <c r="S1946" s="137">
        <v>0</v>
      </c>
      <c r="T1946" s="138">
        <f t="shared" ref="T1946:T1951" si="3">S1946*H1946</f>
        <v>0</v>
      </c>
      <c r="AR1946" s="139" t="s">
        <v>255</v>
      </c>
      <c r="AT1946" s="139" t="s">
        <v>160</v>
      </c>
      <c r="AU1946" s="139" t="s">
        <v>82</v>
      </c>
      <c r="AY1946" s="17" t="s">
        <v>158</v>
      </c>
      <c r="BE1946" s="140">
        <f t="shared" ref="BE1946:BE1951" si="4">IF(N1946="základní",J1946,0)</f>
        <v>0</v>
      </c>
      <c r="BF1946" s="140">
        <f t="shared" ref="BF1946:BF1951" si="5">IF(N1946="snížená",J1946,0)</f>
        <v>0</v>
      </c>
      <c r="BG1946" s="140">
        <f t="shared" ref="BG1946:BG1951" si="6">IF(N1946="zákl. přenesená",J1946,0)</f>
        <v>0</v>
      </c>
      <c r="BH1946" s="140">
        <f t="shared" ref="BH1946:BH1951" si="7">IF(N1946="sníž. přenesená",J1946,0)</f>
        <v>0</v>
      </c>
      <c r="BI1946" s="140">
        <f t="shared" ref="BI1946:BI1951" si="8">IF(N1946="nulová",J1946,0)</f>
        <v>0</v>
      </c>
      <c r="BJ1946" s="17" t="s">
        <v>80</v>
      </c>
      <c r="BK1946" s="140">
        <f t="shared" ref="BK1946:BK1951" si="9">ROUND(I1946*H1946,2)</f>
        <v>0</v>
      </c>
      <c r="BL1946" s="17" t="s">
        <v>255</v>
      </c>
      <c r="BM1946" s="139" t="s">
        <v>2477</v>
      </c>
    </row>
    <row r="1947" spans="2:65" s="1" customFormat="1" ht="33" customHeight="1">
      <c r="B1947" s="128"/>
      <c r="C1947" s="159" t="s">
        <v>2478</v>
      </c>
      <c r="D1947" s="159" t="s">
        <v>242</v>
      </c>
      <c r="E1947" s="160" t="s">
        <v>2479</v>
      </c>
      <c r="F1947" s="161" t="s">
        <v>2480</v>
      </c>
      <c r="G1947" s="162" t="s">
        <v>237</v>
      </c>
      <c r="H1947" s="163">
        <v>60</v>
      </c>
      <c r="I1947" s="188"/>
      <c r="J1947" s="164">
        <f t="shared" si="0"/>
        <v>0</v>
      </c>
      <c r="K1947" s="161" t="s">
        <v>164</v>
      </c>
      <c r="L1947" s="165"/>
      <c r="M1947" s="166" t="s">
        <v>1</v>
      </c>
      <c r="N1947" s="167" t="s">
        <v>37</v>
      </c>
      <c r="O1947" s="137">
        <v>0</v>
      </c>
      <c r="P1947" s="137">
        <f t="shared" si="1"/>
        <v>0</v>
      </c>
      <c r="Q1947" s="137">
        <v>2.4000000000000001E-4</v>
      </c>
      <c r="R1947" s="137">
        <f t="shared" si="2"/>
        <v>1.44E-2</v>
      </c>
      <c r="S1947" s="137">
        <v>0</v>
      </c>
      <c r="T1947" s="138">
        <f t="shared" si="3"/>
        <v>0</v>
      </c>
      <c r="AR1947" s="139" t="s">
        <v>357</v>
      </c>
      <c r="AT1947" s="139" t="s">
        <v>242</v>
      </c>
      <c r="AU1947" s="139" t="s">
        <v>82</v>
      </c>
      <c r="AY1947" s="17" t="s">
        <v>158</v>
      </c>
      <c r="BE1947" s="140">
        <f t="shared" si="4"/>
        <v>0</v>
      </c>
      <c r="BF1947" s="140">
        <f t="shared" si="5"/>
        <v>0</v>
      </c>
      <c r="BG1947" s="140">
        <f t="shared" si="6"/>
        <v>0</v>
      </c>
      <c r="BH1947" s="140">
        <f t="shared" si="7"/>
        <v>0</v>
      </c>
      <c r="BI1947" s="140">
        <f t="shared" si="8"/>
        <v>0</v>
      </c>
      <c r="BJ1947" s="17" t="s">
        <v>80</v>
      </c>
      <c r="BK1947" s="140">
        <f t="shared" si="9"/>
        <v>0</v>
      </c>
      <c r="BL1947" s="17" t="s">
        <v>255</v>
      </c>
      <c r="BM1947" s="139" t="s">
        <v>2481</v>
      </c>
    </row>
    <row r="1948" spans="2:65" s="1" customFormat="1" ht="16.5" customHeight="1">
      <c r="B1948" s="128"/>
      <c r="C1948" s="129" t="s">
        <v>2482</v>
      </c>
      <c r="D1948" s="129" t="s">
        <v>160</v>
      </c>
      <c r="E1948" s="130" t="s">
        <v>2483</v>
      </c>
      <c r="F1948" s="131" t="s">
        <v>2484</v>
      </c>
      <c r="G1948" s="132" t="s">
        <v>2426</v>
      </c>
      <c r="H1948" s="133">
        <v>3</v>
      </c>
      <c r="I1948" s="184"/>
      <c r="J1948" s="134">
        <f t="shared" si="0"/>
        <v>0</v>
      </c>
      <c r="K1948" s="131" t="s">
        <v>1</v>
      </c>
      <c r="L1948" s="29"/>
      <c r="M1948" s="135" t="s">
        <v>1</v>
      </c>
      <c r="N1948" s="136" t="s">
        <v>37</v>
      </c>
      <c r="O1948" s="137">
        <v>0</v>
      </c>
      <c r="P1948" s="137">
        <f t="shared" si="1"/>
        <v>0</v>
      </c>
      <c r="Q1948" s="137">
        <v>0</v>
      </c>
      <c r="R1948" s="137">
        <f t="shared" si="2"/>
        <v>0</v>
      </c>
      <c r="S1948" s="137">
        <v>0</v>
      </c>
      <c r="T1948" s="138">
        <f t="shared" si="3"/>
        <v>0</v>
      </c>
      <c r="AR1948" s="139" t="s">
        <v>255</v>
      </c>
      <c r="AT1948" s="139" t="s">
        <v>160</v>
      </c>
      <c r="AU1948" s="139" t="s">
        <v>82</v>
      </c>
      <c r="AY1948" s="17" t="s">
        <v>158</v>
      </c>
      <c r="BE1948" s="140">
        <f t="shared" si="4"/>
        <v>0</v>
      </c>
      <c r="BF1948" s="140">
        <f t="shared" si="5"/>
        <v>0</v>
      </c>
      <c r="BG1948" s="140">
        <f t="shared" si="6"/>
        <v>0</v>
      </c>
      <c r="BH1948" s="140">
        <f t="shared" si="7"/>
        <v>0</v>
      </c>
      <c r="BI1948" s="140">
        <f t="shared" si="8"/>
        <v>0</v>
      </c>
      <c r="BJ1948" s="17" t="s">
        <v>80</v>
      </c>
      <c r="BK1948" s="140">
        <f t="shared" si="9"/>
        <v>0</v>
      </c>
      <c r="BL1948" s="17" t="s">
        <v>255</v>
      </c>
      <c r="BM1948" s="139" t="s">
        <v>2485</v>
      </c>
    </row>
    <row r="1949" spans="2:65" s="1" customFormat="1" ht="16.5" customHeight="1">
      <c r="B1949" s="128"/>
      <c r="C1949" s="129" t="s">
        <v>2486</v>
      </c>
      <c r="D1949" s="129" t="s">
        <v>160</v>
      </c>
      <c r="E1949" s="130" t="s">
        <v>2487</v>
      </c>
      <c r="F1949" s="131" t="s">
        <v>2488</v>
      </c>
      <c r="G1949" s="132" t="s">
        <v>310</v>
      </c>
      <c r="H1949" s="133">
        <v>1</v>
      </c>
      <c r="I1949" s="184"/>
      <c r="J1949" s="134">
        <f t="shared" si="0"/>
        <v>0</v>
      </c>
      <c r="K1949" s="131" t="s">
        <v>1</v>
      </c>
      <c r="L1949" s="29"/>
      <c r="M1949" s="135" t="s">
        <v>1</v>
      </c>
      <c r="N1949" s="136" t="s">
        <v>37</v>
      </c>
      <c r="O1949" s="137">
        <v>0</v>
      </c>
      <c r="P1949" s="137">
        <f t="shared" si="1"/>
        <v>0</v>
      </c>
      <c r="Q1949" s="137">
        <v>0</v>
      </c>
      <c r="R1949" s="137">
        <f t="shared" si="2"/>
        <v>0</v>
      </c>
      <c r="S1949" s="137">
        <v>0</v>
      </c>
      <c r="T1949" s="138">
        <f t="shared" si="3"/>
        <v>0</v>
      </c>
      <c r="AR1949" s="139" t="s">
        <v>255</v>
      </c>
      <c r="AT1949" s="139" t="s">
        <v>160</v>
      </c>
      <c r="AU1949" s="139" t="s">
        <v>82</v>
      </c>
      <c r="AY1949" s="17" t="s">
        <v>158</v>
      </c>
      <c r="BE1949" s="140">
        <f t="shared" si="4"/>
        <v>0</v>
      </c>
      <c r="BF1949" s="140">
        <f t="shared" si="5"/>
        <v>0</v>
      </c>
      <c r="BG1949" s="140">
        <f t="shared" si="6"/>
        <v>0</v>
      </c>
      <c r="BH1949" s="140">
        <f t="shared" si="7"/>
        <v>0</v>
      </c>
      <c r="BI1949" s="140">
        <f t="shared" si="8"/>
        <v>0</v>
      </c>
      <c r="BJ1949" s="17" t="s">
        <v>80</v>
      </c>
      <c r="BK1949" s="140">
        <f t="shared" si="9"/>
        <v>0</v>
      </c>
      <c r="BL1949" s="17" t="s">
        <v>255</v>
      </c>
      <c r="BM1949" s="139" t="s">
        <v>2489</v>
      </c>
    </row>
    <row r="1950" spans="2:65" s="1" customFormat="1" ht="24.2" customHeight="1">
      <c r="B1950" s="128"/>
      <c r="C1950" s="129" t="s">
        <v>2490</v>
      </c>
      <c r="D1950" s="129" t="s">
        <v>160</v>
      </c>
      <c r="E1950" s="130" t="s">
        <v>2491</v>
      </c>
      <c r="F1950" s="131" t="s">
        <v>2492</v>
      </c>
      <c r="G1950" s="132" t="s">
        <v>310</v>
      </c>
      <c r="H1950" s="133">
        <v>12</v>
      </c>
      <c r="I1950" s="184"/>
      <c r="J1950" s="134">
        <f t="shared" si="0"/>
        <v>0</v>
      </c>
      <c r="K1950" s="131" t="s">
        <v>1</v>
      </c>
      <c r="L1950" s="29"/>
      <c r="M1950" s="135" t="s">
        <v>1</v>
      </c>
      <c r="N1950" s="136" t="s">
        <v>37</v>
      </c>
      <c r="O1950" s="137">
        <v>0</v>
      </c>
      <c r="P1950" s="137">
        <f t="shared" si="1"/>
        <v>0</v>
      </c>
      <c r="Q1950" s="137">
        <v>0</v>
      </c>
      <c r="R1950" s="137">
        <f t="shared" si="2"/>
        <v>0</v>
      </c>
      <c r="S1950" s="137">
        <v>0</v>
      </c>
      <c r="T1950" s="138">
        <f t="shared" si="3"/>
        <v>0</v>
      </c>
      <c r="AR1950" s="139" t="s">
        <v>255</v>
      </c>
      <c r="AT1950" s="139" t="s">
        <v>160</v>
      </c>
      <c r="AU1950" s="139" t="s">
        <v>82</v>
      </c>
      <c r="AY1950" s="17" t="s">
        <v>158</v>
      </c>
      <c r="BE1950" s="140">
        <f t="shared" si="4"/>
        <v>0</v>
      </c>
      <c r="BF1950" s="140">
        <f t="shared" si="5"/>
        <v>0</v>
      </c>
      <c r="BG1950" s="140">
        <f t="shared" si="6"/>
        <v>0</v>
      </c>
      <c r="BH1950" s="140">
        <f t="shared" si="7"/>
        <v>0</v>
      </c>
      <c r="BI1950" s="140">
        <f t="shared" si="8"/>
        <v>0</v>
      </c>
      <c r="BJ1950" s="17" t="s">
        <v>80</v>
      </c>
      <c r="BK1950" s="140">
        <f t="shared" si="9"/>
        <v>0</v>
      </c>
      <c r="BL1950" s="17" t="s">
        <v>255</v>
      </c>
      <c r="BM1950" s="139" t="s">
        <v>2493</v>
      </c>
    </row>
    <row r="1951" spans="2:65" s="1" customFormat="1" ht="24.2" customHeight="1">
      <c r="B1951" s="128"/>
      <c r="C1951" s="129" t="s">
        <v>2494</v>
      </c>
      <c r="D1951" s="129" t="s">
        <v>160</v>
      </c>
      <c r="E1951" s="130" t="s">
        <v>2495</v>
      </c>
      <c r="F1951" s="131" t="s">
        <v>2496</v>
      </c>
      <c r="G1951" s="132" t="s">
        <v>188</v>
      </c>
      <c r="H1951" s="133">
        <v>1.3</v>
      </c>
      <c r="I1951" s="184"/>
      <c r="J1951" s="134">
        <f t="shared" si="0"/>
        <v>0</v>
      </c>
      <c r="K1951" s="131" t="s">
        <v>164</v>
      </c>
      <c r="L1951" s="29"/>
      <c r="M1951" s="135" t="s">
        <v>1</v>
      </c>
      <c r="N1951" s="136" t="s">
        <v>37</v>
      </c>
      <c r="O1951" s="137">
        <v>3.0059999999999998</v>
      </c>
      <c r="P1951" s="137">
        <f t="shared" si="1"/>
        <v>3.9077999999999999</v>
      </c>
      <c r="Q1951" s="137">
        <v>0</v>
      </c>
      <c r="R1951" s="137">
        <f t="shared" si="2"/>
        <v>0</v>
      </c>
      <c r="S1951" s="137">
        <v>0</v>
      </c>
      <c r="T1951" s="138">
        <f t="shared" si="3"/>
        <v>0</v>
      </c>
      <c r="AR1951" s="139" t="s">
        <v>255</v>
      </c>
      <c r="AT1951" s="139" t="s">
        <v>160</v>
      </c>
      <c r="AU1951" s="139" t="s">
        <v>82</v>
      </c>
      <c r="AY1951" s="17" t="s">
        <v>158</v>
      </c>
      <c r="BE1951" s="140">
        <f t="shared" si="4"/>
        <v>0</v>
      </c>
      <c r="BF1951" s="140">
        <f t="shared" si="5"/>
        <v>0</v>
      </c>
      <c r="BG1951" s="140">
        <f t="shared" si="6"/>
        <v>0</v>
      </c>
      <c r="BH1951" s="140">
        <f t="shared" si="7"/>
        <v>0</v>
      </c>
      <c r="BI1951" s="140">
        <f t="shared" si="8"/>
        <v>0</v>
      </c>
      <c r="BJ1951" s="17" t="s">
        <v>80</v>
      </c>
      <c r="BK1951" s="140">
        <f t="shared" si="9"/>
        <v>0</v>
      </c>
      <c r="BL1951" s="17" t="s">
        <v>255</v>
      </c>
      <c r="BM1951" s="139" t="s">
        <v>2497</v>
      </c>
    </row>
    <row r="1952" spans="2:65" s="11" customFormat="1" ht="22.9" customHeight="1">
      <c r="B1952" s="117"/>
      <c r="D1952" s="118" t="s">
        <v>71</v>
      </c>
      <c r="E1952" s="126" t="s">
        <v>2498</v>
      </c>
      <c r="F1952" s="126" t="s">
        <v>2499</v>
      </c>
      <c r="J1952" s="127">
        <f>BK1952</f>
        <v>0</v>
      </c>
      <c r="L1952" s="117"/>
      <c r="M1952" s="121"/>
      <c r="P1952" s="122">
        <f>SUM(P1953:P2066)</f>
        <v>370.64085699999993</v>
      </c>
      <c r="R1952" s="122">
        <f>SUM(R1953:R2066)</f>
        <v>7.5016313199999995</v>
      </c>
      <c r="T1952" s="123">
        <f>SUM(T1953:T2066)</f>
        <v>0</v>
      </c>
      <c r="AR1952" s="118" t="s">
        <v>82</v>
      </c>
      <c r="AT1952" s="124" t="s">
        <v>71</v>
      </c>
      <c r="AU1952" s="124" t="s">
        <v>80</v>
      </c>
      <c r="AY1952" s="118" t="s">
        <v>158</v>
      </c>
      <c r="BK1952" s="125">
        <f>SUM(BK1953:BK2066)</f>
        <v>0</v>
      </c>
    </row>
    <row r="1953" spans="2:65" s="1" customFormat="1" ht="16.5" customHeight="1">
      <c r="B1953" s="128"/>
      <c r="C1953" s="129" t="s">
        <v>2500</v>
      </c>
      <c r="D1953" s="129" t="s">
        <v>160</v>
      </c>
      <c r="E1953" s="130" t="s">
        <v>2501</v>
      </c>
      <c r="F1953" s="131" t="s">
        <v>2502</v>
      </c>
      <c r="G1953" s="132" t="s">
        <v>212</v>
      </c>
      <c r="H1953" s="133">
        <v>162.43899999999999</v>
      </c>
      <c r="I1953" s="184"/>
      <c r="J1953" s="134">
        <f>ROUND(I1953*H1953,2)</f>
        <v>0</v>
      </c>
      <c r="K1953" s="131" t="s">
        <v>164</v>
      </c>
      <c r="L1953" s="29"/>
      <c r="M1953" s="135" t="s">
        <v>1</v>
      </c>
      <c r="N1953" s="136" t="s">
        <v>37</v>
      </c>
      <c r="O1953" s="137">
        <v>2.4E-2</v>
      </c>
      <c r="P1953" s="137">
        <f>O1953*H1953</f>
        <v>3.898536</v>
      </c>
      <c r="Q1953" s="137">
        <v>0</v>
      </c>
      <c r="R1953" s="137">
        <f>Q1953*H1953</f>
        <v>0</v>
      </c>
      <c r="S1953" s="137">
        <v>0</v>
      </c>
      <c r="T1953" s="138">
        <f>S1953*H1953</f>
        <v>0</v>
      </c>
      <c r="AR1953" s="139" t="s">
        <v>255</v>
      </c>
      <c r="AT1953" s="139" t="s">
        <v>160</v>
      </c>
      <c r="AU1953" s="139" t="s">
        <v>82</v>
      </c>
      <c r="AY1953" s="17" t="s">
        <v>158</v>
      </c>
      <c r="BE1953" s="140">
        <f>IF(N1953="základní",J1953,0)</f>
        <v>0</v>
      </c>
      <c r="BF1953" s="140">
        <f>IF(N1953="snížená",J1953,0)</f>
        <v>0</v>
      </c>
      <c r="BG1953" s="140">
        <f>IF(N1953="zákl. přenesená",J1953,0)</f>
        <v>0</v>
      </c>
      <c r="BH1953" s="140">
        <f>IF(N1953="sníž. přenesená",J1953,0)</f>
        <v>0</v>
      </c>
      <c r="BI1953" s="140">
        <f>IF(N1953="nulová",J1953,0)</f>
        <v>0</v>
      </c>
      <c r="BJ1953" s="17" t="s">
        <v>80</v>
      </c>
      <c r="BK1953" s="140">
        <f>ROUND(I1953*H1953,2)</f>
        <v>0</v>
      </c>
      <c r="BL1953" s="17" t="s">
        <v>255</v>
      </c>
      <c r="BM1953" s="139" t="s">
        <v>2503</v>
      </c>
    </row>
    <row r="1954" spans="2:65" s="13" customFormat="1" ht="22.5">
      <c r="B1954" s="147"/>
      <c r="D1954" s="142" t="s">
        <v>167</v>
      </c>
      <c r="E1954" s="148" t="s">
        <v>1</v>
      </c>
      <c r="F1954" s="149" t="s">
        <v>2504</v>
      </c>
      <c r="H1954" s="150">
        <v>90.4</v>
      </c>
      <c r="L1954" s="147"/>
      <c r="M1954" s="151"/>
      <c r="T1954" s="152"/>
      <c r="AT1954" s="148" t="s">
        <v>167</v>
      </c>
      <c r="AU1954" s="148" t="s">
        <v>82</v>
      </c>
      <c r="AV1954" s="13" t="s">
        <v>82</v>
      </c>
      <c r="AW1954" s="13" t="s">
        <v>28</v>
      </c>
      <c r="AX1954" s="13" t="s">
        <v>72</v>
      </c>
      <c r="AY1954" s="148" t="s">
        <v>158</v>
      </c>
    </row>
    <row r="1955" spans="2:65" s="12" customFormat="1">
      <c r="B1955" s="141"/>
      <c r="D1955" s="142" t="s">
        <v>167</v>
      </c>
      <c r="E1955" s="143" t="s">
        <v>1</v>
      </c>
      <c r="F1955" s="144" t="s">
        <v>2505</v>
      </c>
      <c r="H1955" s="143" t="s">
        <v>1</v>
      </c>
      <c r="L1955" s="141"/>
      <c r="M1955" s="145"/>
      <c r="T1955" s="146"/>
      <c r="AT1955" s="143" t="s">
        <v>167</v>
      </c>
      <c r="AU1955" s="143" t="s">
        <v>82</v>
      </c>
      <c r="AV1955" s="12" t="s">
        <v>80</v>
      </c>
      <c r="AW1955" s="12" t="s">
        <v>28</v>
      </c>
      <c r="AX1955" s="12" t="s">
        <v>72</v>
      </c>
      <c r="AY1955" s="143" t="s">
        <v>158</v>
      </c>
    </row>
    <row r="1956" spans="2:65" s="13" customFormat="1">
      <c r="B1956" s="147"/>
      <c r="D1956" s="142" t="s">
        <v>167</v>
      </c>
      <c r="E1956" s="148" t="s">
        <v>1</v>
      </c>
      <c r="F1956" s="149" t="s">
        <v>2506</v>
      </c>
      <c r="H1956" s="150">
        <v>26.838999999999999</v>
      </c>
      <c r="L1956" s="147"/>
      <c r="M1956" s="151"/>
      <c r="T1956" s="152"/>
      <c r="AT1956" s="148" t="s">
        <v>167</v>
      </c>
      <c r="AU1956" s="148" t="s">
        <v>82</v>
      </c>
      <c r="AV1956" s="13" t="s">
        <v>82</v>
      </c>
      <c r="AW1956" s="13" t="s">
        <v>28</v>
      </c>
      <c r="AX1956" s="13" t="s">
        <v>72</v>
      </c>
      <c r="AY1956" s="148" t="s">
        <v>158</v>
      </c>
    </row>
    <row r="1957" spans="2:65" s="15" customFormat="1">
      <c r="B1957" s="168"/>
      <c r="D1957" s="142" t="s">
        <v>167</v>
      </c>
      <c r="E1957" s="169" t="s">
        <v>1</v>
      </c>
      <c r="F1957" s="170" t="s">
        <v>331</v>
      </c>
      <c r="H1957" s="171">
        <v>117.239</v>
      </c>
      <c r="L1957" s="168"/>
      <c r="M1957" s="172"/>
      <c r="T1957" s="173"/>
      <c r="AT1957" s="169" t="s">
        <v>167</v>
      </c>
      <c r="AU1957" s="169" t="s">
        <v>82</v>
      </c>
      <c r="AV1957" s="15" t="s">
        <v>178</v>
      </c>
      <c r="AW1957" s="15" t="s">
        <v>28</v>
      </c>
      <c r="AX1957" s="15" t="s">
        <v>72</v>
      </c>
      <c r="AY1957" s="169" t="s">
        <v>158</v>
      </c>
    </row>
    <row r="1958" spans="2:65" s="12" customFormat="1">
      <c r="B1958" s="141"/>
      <c r="D1958" s="142" t="s">
        <v>167</v>
      </c>
      <c r="E1958" s="143" t="s">
        <v>1</v>
      </c>
      <c r="F1958" s="144" t="s">
        <v>2507</v>
      </c>
      <c r="H1958" s="143" t="s">
        <v>1</v>
      </c>
      <c r="L1958" s="141"/>
      <c r="M1958" s="145"/>
      <c r="T1958" s="146"/>
      <c r="AT1958" s="143" t="s">
        <v>167</v>
      </c>
      <c r="AU1958" s="143" t="s">
        <v>82</v>
      </c>
      <c r="AV1958" s="12" t="s">
        <v>80</v>
      </c>
      <c r="AW1958" s="12" t="s">
        <v>28</v>
      </c>
      <c r="AX1958" s="12" t="s">
        <v>72</v>
      </c>
      <c r="AY1958" s="143" t="s">
        <v>158</v>
      </c>
    </row>
    <row r="1959" spans="2:65" s="13" customFormat="1">
      <c r="B1959" s="147"/>
      <c r="D1959" s="142" t="s">
        <v>167</v>
      </c>
      <c r="E1959" s="148" t="s">
        <v>1</v>
      </c>
      <c r="F1959" s="149" t="s">
        <v>2508</v>
      </c>
      <c r="H1959" s="150">
        <v>45.2</v>
      </c>
      <c r="L1959" s="147"/>
      <c r="M1959" s="151"/>
      <c r="T1959" s="152"/>
      <c r="AT1959" s="148" t="s">
        <v>167</v>
      </c>
      <c r="AU1959" s="148" t="s">
        <v>82</v>
      </c>
      <c r="AV1959" s="13" t="s">
        <v>82</v>
      </c>
      <c r="AW1959" s="13" t="s">
        <v>28</v>
      </c>
      <c r="AX1959" s="13" t="s">
        <v>72</v>
      </c>
      <c r="AY1959" s="148" t="s">
        <v>158</v>
      </c>
    </row>
    <row r="1960" spans="2:65" s="14" customFormat="1">
      <c r="B1960" s="153"/>
      <c r="D1960" s="142" t="s">
        <v>167</v>
      </c>
      <c r="E1960" s="154" t="s">
        <v>1</v>
      </c>
      <c r="F1960" s="155" t="s">
        <v>200</v>
      </c>
      <c r="H1960" s="156">
        <v>162.43899999999999</v>
      </c>
      <c r="L1960" s="153"/>
      <c r="M1960" s="157"/>
      <c r="T1960" s="158"/>
      <c r="AT1960" s="154" t="s">
        <v>167</v>
      </c>
      <c r="AU1960" s="154" t="s">
        <v>82</v>
      </c>
      <c r="AV1960" s="14" t="s">
        <v>165</v>
      </c>
      <c r="AW1960" s="14" t="s">
        <v>28</v>
      </c>
      <c r="AX1960" s="14" t="s">
        <v>80</v>
      </c>
      <c r="AY1960" s="154" t="s">
        <v>158</v>
      </c>
    </row>
    <row r="1961" spans="2:65" s="1" customFormat="1" ht="16.5" customHeight="1">
      <c r="B1961" s="128"/>
      <c r="C1961" s="129" t="s">
        <v>2509</v>
      </c>
      <c r="D1961" s="129" t="s">
        <v>160</v>
      </c>
      <c r="E1961" s="130" t="s">
        <v>2510</v>
      </c>
      <c r="F1961" s="131" t="s">
        <v>2511</v>
      </c>
      <c r="G1961" s="132" t="s">
        <v>212</v>
      </c>
      <c r="H1961" s="133">
        <v>186.03899999999999</v>
      </c>
      <c r="I1961" s="184"/>
      <c r="J1961" s="134">
        <f>ROUND(I1961*H1961,2)</f>
        <v>0</v>
      </c>
      <c r="K1961" s="131" t="s">
        <v>164</v>
      </c>
      <c r="L1961" s="29"/>
      <c r="M1961" s="135" t="s">
        <v>1</v>
      </c>
      <c r="N1961" s="136" t="s">
        <v>37</v>
      </c>
      <c r="O1961" s="137">
        <v>4.3999999999999997E-2</v>
      </c>
      <c r="P1961" s="137">
        <f>O1961*H1961</f>
        <v>8.1857159999999993</v>
      </c>
      <c r="Q1961" s="137">
        <v>2.9999999999999997E-4</v>
      </c>
      <c r="R1961" s="137">
        <f>Q1961*H1961</f>
        <v>5.5811699999999992E-2</v>
      </c>
      <c r="S1961" s="137">
        <v>0</v>
      </c>
      <c r="T1961" s="138">
        <f>S1961*H1961</f>
        <v>0</v>
      </c>
      <c r="AR1961" s="139" t="s">
        <v>255</v>
      </c>
      <c r="AT1961" s="139" t="s">
        <v>160</v>
      </c>
      <c r="AU1961" s="139" t="s">
        <v>82</v>
      </c>
      <c r="AY1961" s="17" t="s">
        <v>158</v>
      </c>
      <c r="BE1961" s="140">
        <f>IF(N1961="základní",J1961,0)</f>
        <v>0</v>
      </c>
      <c r="BF1961" s="140">
        <f>IF(N1961="snížená",J1961,0)</f>
        <v>0</v>
      </c>
      <c r="BG1961" s="140">
        <f>IF(N1961="zákl. přenesená",J1961,0)</f>
        <v>0</v>
      </c>
      <c r="BH1961" s="140">
        <f>IF(N1961="sníž. přenesená",J1961,0)</f>
        <v>0</v>
      </c>
      <c r="BI1961" s="140">
        <f>IF(N1961="nulová",J1961,0)</f>
        <v>0</v>
      </c>
      <c r="BJ1961" s="17" t="s">
        <v>80</v>
      </c>
      <c r="BK1961" s="140">
        <f>ROUND(I1961*H1961,2)</f>
        <v>0</v>
      </c>
      <c r="BL1961" s="17" t="s">
        <v>255</v>
      </c>
      <c r="BM1961" s="139" t="s">
        <v>2512</v>
      </c>
    </row>
    <row r="1962" spans="2:65" s="13" customFormat="1" ht="22.5">
      <c r="B1962" s="147"/>
      <c r="D1962" s="142" t="s">
        <v>167</v>
      </c>
      <c r="E1962" s="148" t="s">
        <v>1</v>
      </c>
      <c r="F1962" s="149" t="s">
        <v>2504</v>
      </c>
      <c r="H1962" s="150">
        <v>90.4</v>
      </c>
      <c r="L1962" s="147"/>
      <c r="M1962" s="151"/>
      <c r="T1962" s="152"/>
      <c r="AT1962" s="148" t="s">
        <v>167</v>
      </c>
      <c r="AU1962" s="148" t="s">
        <v>82</v>
      </c>
      <c r="AV1962" s="13" t="s">
        <v>82</v>
      </c>
      <c r="AW1962" s="13" t="s">
        <v>28</v>
      </c>
      <c r="AX1962" s="13" t="s">
        <v>72</v>
      </c>
      <c r="AY1962" s="148" t="s">
        <v>158</v>
      </c>
    </row>
    <row r="1963" spans="2:65" s="12" customFormat="1">
      <c r="B1963" s="141"/>
      <c r="D1963" s="142" t="s">
        <v>167</v>
      </c>
      <c r="E1963" s="143" t="s">
        <v>1</v>
      </c>
      <c r="F1963" s="144" t="s">
        <v>952</v>
      </c>
      <c r="H1963" s="143" t="s">
        <v>1</v>
      </c>
      <c r="L1963" s="141"/>
      <c r="M1963" s="145"/>
      <c r="T1963" s="146"/>
      <c r="AT1963" s="143" t="s">
        <v>167</v>
      </c>
      <c r="AU1963" s="143" t="s">
        <v>82</v>
      </c>
      <c r="AV1963" s="12" t="s">
        <v>80</v>
      </c>
      <c r="AW1963" s="12" t="s">
        <v>28</v>
      </c>
      <c r="AX1963" s="12" t="s">
        <v>72</v>
      </c>
      <c r="AY1963" s="143" t="s">
        <v>158</v>
      </c>
    </row>
    <row r="1964" spans="2:65" s="13" customFormat="1">
      <c r="B1964" s="147"/>
      <c r="D1964" s="142" t="s">
        <v>167</v>
      </c>
      <c r="E1964" s="148" t="s">
        <v>1</v>
      </c>
      <c r="F1964" s="149" t="s">
        <v>1074</v>
      </c>
      <c r="H1964" s="150">
        <v>23.6</v>
      </c>
      <c r="L1964" s="147"/>
      <c r="M1964" s="151"/>
      <c r="T1964" s="152"/>
      <c r="AT1964" s="148" t="s">
        <v>167</v>
      </c>
      <c r="AU1964" s="148" t="s">
        <v>82</v>
      </c>
      <c r="AV1964" s="13" t="s">
        <v>82</v>
      </c>
      <c r="AW1964" s="13" t="s">
        <v>28</v>
      </c>
      <c r="AX1964" s="13" t="s">
        <v>72</v>
      </c>
      <c r="AY1964" s="148" t="s">
        <v>158</v>
      </c>
    </row>
    <row r="1965" spans="2:65" s="12" customFormat="1">
      <c r="B1965" s="141"/>
      <c r="D1965" s="142" t="s">
        <v>167</v>
      </c>
      <c r="E1965" s="143" t="s">
        <v>1</v>
      </c>
      <c r="F1965" s="144" t="s">
        <v>2505</v>
      </c>
      <c r="H1965" s="143" t="s">
        <v>1</v>
      </c>
      <c r="L1965" s="141"/>
      <c r="M1965" s="145"/>
      <c r="T1965" s="146"/>
      <c r="AT1965" s="143" t="s">
        <v>167</v>
      </c>
      <c r="AU1965" s="143" t="s">
        <v>82</v>
      </c>
      <c r="AV1965" s="12" t="s">
        <v>80</v>
      </c>
      <c r="AW1965" s="12" t="s">
        <v>28</v>
      </c>
      <c r="AX1965" s="12" t="s">
        <v>72</v>
      </c>
      <c r="AY1965" s="143" t="s">
        <v>158</v>
      </c>
    </row>
    <row r="1966" spans="2:65" s="13" customFormat="1">
      <c r="B1966" s="147"/>
      <c r="D1966" s="142" t="s">
        <v>167</v>
      </c>
      <c r="E1966" s="148" t="s">
        <v>1</v>
      </c>
      <c r="F1966" s="149" t="s">
        <v>2506</v>
      </c>
      <c r="H1966" s="150">
        <v>26.838999999999999</v>
      </c>
      <c r="L1966" s="147"/>
      <c r="M1966" s="151"/>
      <c r="T1966" s="152"/>
      <c r="AT1966" s="148" t="s">
        <v>167</v>
      </c>
      <c r="AU1966" s="148" t="s">
        <v>82</v>
      </c>
      <c r="AV1966" s="13" t="s">
        <v>82</v>
      </c>
      <c r="AW1966" s="13" t="s">
        <v>28</v>
      </c>
      <c r="AX1966" s="13" t="s">
        <v>72</v>
      </c>
      <c r="AY1966" s="148" t="s">
        <v>158</v>
      </c>
    </row>
    <row r="1967" spans="2:65" s="15" customFormat="1">
      <c r="B1967" s="168"/>
      <c r="D1967" s="142" t="s">
        <v>167</v>
      </c>
      <c r="E1967" s="169" t="s">
        <v>1</v>
      </c>
      <c r="F1967" s="170" t="s">
        <v>331</v>
      </c>
      <c r="H1967" s="171">
        <v>140.839</v>
      </c>
      <c r="L1967" s="168"/>
      <c r="M1967" s="172"/>
      <c r="T1967" s="173"/>
      <c r="AT1967" s="169" t="s">
        <v>167</v>
      </c>
      <c r="AU1967" s="169" t="s">
        <v>82</v>
      </c>
      <c r="AV1967" s="15" t="s">
        <v>178</v>
      </c>
      <c r="AW1967" s="15" t="s">
        <v>28</v>
      </c>
      <c r="AX1967" s="15" t="s">
        <v>72</v>
      </c>
      <c r="AY1967" s="169" t="s">
        <v>158</v>
      </c>
    </row>
    <row r="1968" spans="2:65" s="12" customFormat="1">
      <c r="B1968" s="141"/>
      <c r="D1968" s="142" t="s">
        <v>167</v>
      </c>
      <c r="E1968" s="143" t="s">
        <v>1</v>
      </c>
      <c r="F1968" s="144" t="s">
        <v>2507</v>
      </c>
      <c r="H1968" s="143" t="s">
        <v>1</v>
      </c>
      <c r="L1968" s="141"/>
      <c r="M1968" s="145"/>
      <c r="T1968" s="146"/>
      <c r="AT1968" s="143" t="s">
        <v>167</v>
      </c>
      <c r="AU1968" s="143" t="s">
        <v>82</v>
      </c>
      <c r="AV1968" s="12" t="s">
        <v>80</v>
      </c>
      <c r="AW1968" s="12" t="s">
        <v>28</v>
      </c>
      <c r="AX1968" s="12" t="s">
        <v>72</v>
      </c>
      <c r="AY1968" s="143" t="s">
        <v>158</v>
      </c>
    </row>
    <row r="1969" spans="2:65" s="13" customFormat="1">
      <c r="B1969" s="147"/>
      <c r="D1969" s="142" t="s">
        <v>167</v>
      </c>
      <c r="E1969" s="148" t="s">
        <v>1</v>
      </c>
      <c r="F1969" s="149" t="s">
        <v>2508</v>
      </c>
      <c r="H1969" s="150">
        <v>45.2</v>
      </c>
      <c r="L1969" s="147"/>
      <c r="M1969" s="151"/>
      <c r="T1969" s="152"/>
      <c r="AT1969" s="148" t="s">
        <v>167</v>
      </c>
      <c r="AU1969" s="148" t="s">
        <v>82</v>
      </c>
      <c r="AV1969" s="13" t="s">
        <v>82</v>
      </c>
      <c r="AW1969" s="13" t="s">
        <v>28</v>
      </c>
      <c r="AX1969" s="13" t="s">
        <v>72</v>
      </c>
      <c r="AY1969" s="148" t="s">
        <v>158</v>
      </c>
    </row>
    <row r="1970" spans="2:65" s="14" customFormat="1">
      <c r="B1970" s="153"/>
      <c r="D1970" s="142" t="s">
        <v>167</v>
      </c>
      <c r="E1970" s="154" t="s">
        <v>1</v>
      </c>
      <c r="F1970" s="155" t="s">
        <v>200</v>
      </c>
      <c r="H1970" s="156">
        <v>186.03899999999999</v>
      </c>
      <c r="L1970" s="153"/>
      <c r="M1970" s="157"/>
      <c r="T1970" s="158"/>
      <c r="AT1970" s="154" t="s">
        <v>167</v>
      </c>
      <c r="AU1970" s="154" t="s">
        <v>82</v>
      </c>
      <c r="AV1970" s="14" t="s">
        <v>165</v>
      </c>
      <c r="AW1970" s="14" t="s">
        <v>28</v>
      </c>
      <c r="AX1970" s="14" t="s">
        <v>80</v>
      </c>
      <c r="AY1970" s="154" t="s">
        <v>158</v>
      </c>
    </row>
    <row r="1971" spans="2:65" s="1" customFormat="1" ht="24.2" customHeight="1">
      <c r="B1971" s="128"/>
      <c r="C1971" s="129" t="s">
        <v>2513</v>
      </c>
      <c r="D1971" s="129" t="s">
        <v>160</v>
      </c>
      <c r="E1971" s="130" t="s">
        <v>2514</v>
      </c>
      <c r="F1971" s="131" t="s">
        <v>2515</v>
      </c>
      <c r="G1971" s="132" t="s">
        <v>212</v>
      </c>
      <c r="H1971" s="133">
        <v>72.039000000000001</v>
      </c>
      <c r="I1971" s="184"/>
      <c r="J1971" s="134">
        <f>ROUND(I1971*H1971,2)</f>
        <v>0</v>
      </c>
      <c r="K1971" s="131" t="s">
        <v>164</v>
      </c>
      <c r="L1971" s="29"/>
      <c r="M1971" s="135" t="s">
        <v>1</v>
      </c>
      <c r="N1971" s="136" t="s">
        <v>37</v>
      </c>
      <c r="O1971" s="137">
        <v>0.245</v>
      </c>
      <c r="P1971" s="137">
        <f>O1971*H1971</f>
        <v>17.649554999999999</v>
      </c>
      <c r="Q1971" s="137">
        <v>7.5799999999999999E-3</v>
      </c>
      <c r="R1971" s="137">
        <f>Q1971*H1971</f>
        <v>0.54605561999999996</v>
      </c>
      <c r="S1971" s="137">
        <v>0</v>
      </c>
      <c r="T1971" s="138">
        <f>S1971*H1971</f>
        <v>0</v>
      </c>
      <c r="AR1971" s="139" t="s">
        <v>255</v>
      </c>
      <c r="AT1971" s="139" t="s">
        <v>160</v>
      </c>
      <c r="AU1971" s="139" t="s">
        <v>82</v>
      </c>
      <c r="AY1971" s="17" t="s">
        <v>158</v>
      </c>
      <c r="BE1971" s="140">
        <f>IF(N1971="základní",J1971,0)</f>
        <v>0</v>
      </c>
      <c r="BF1971" s="140">
        <f>IF(N1971="snížená",J1971,0)</f>
        <v>0</v>
      </c>
      <c r="BG1971" s="140">
        <f>IF(N1971="zákl. přenesená",J1971,0)</f>
        <v>0</v>
      </c>
      <c r="BH1971" s="140">
        <f>IF(N1971="sníž. přenesená",J1971,0)</f>
        <v>0</v>
      </c>
      <c r="BI1971" s="140">
        <f>IF(N1971="nulová",J1971,0)</f>
        <v>0</v>
      </c>
      <c r="BJ1971" s="17" t="s">
        <v>80</v>
      </c>
      <c r="BK1971" s="140">
        <f>ROUND(I1971*H1971,2)</f>
        <v>0</v>
      </c>
      <c r="BL1971" s="17" t="s">
        <v>255</v>
      </c>
      <c r="BM1971" s="139" t="s">
        <v>2516</v>
      </c>
    </row>
    <row r="1972" spans="2:65" s="12" customFormat="1">
      <c r="B1972" s="141"/>
      <c r="D1972" s="142" t="s">
        <v>167</v>
      </c>
      <c r="E1972" s="143" t="s">
        <v>1</v>
      </c>
      <c r="F1972" s="144" t="s">
        <v>2505</v>
      </c>
      <c r="H1972" s="143" t="s">
        <v>1</v>
      </c>
      <c r="L1972" s="141"/>
      <c r="M1972" s="145"/>
      <c r="T1972" s="146"/>
      <c r="AT1972" s="143" t="s">
        <v>167</v>
      </c>
      <c r="AU1972" s="143" t="s">
        <v>82</v>
      </c>
      <c r="AV1972" s="12" t="s">
        <v>80</v>
      </c>
      <c r="AW1972" s="12" t="s">
        <v>28</v>
      </c>
      <c r="AX1972" s="12" t="s">
        <v>72</v>
      </c>
      <c r="AY1972" s="143" t="s">
        <v>158</v>
      </c>
    </row>
    <row r="1973" spans="2:65" s="13" customFormat="1">
      <c r="B1973" s="147"/>
      <c r="D1973" s="142" t="s">
        <v>167</v>
      </c>
      <c r="E1973" s="148" t="s">
        <v>1</v>
      </c>
      <c r="F1973" s="149" t="s">
        <v>2506</v>
      </c>
      <c r="H1973" s="150">
        <v>26.838999999999999</v>
      </c>
      <c r="L1973" s="147"/>
      <c r="M1973" s="151"/>
      <c r="T1973" s="152"/>
      <c r="AT1973" s="148" t="s">
        <v>167</v>
      </c>
      <c r="AU1973" s="148" t="s">
        <v>82</v>
      </c>
      <c r="AV1973" s="13" t="s">
        <v>82</v>
      </c>
      <c r="AW1973" s="13" t="s">
        <v>28</v>
      </c>
      <c r="AX1973" s="13" t="s">
        <v>72</v>
      </c>
      <c r="AY1973" s="148" t="s">
        <v>158</v>
      </c>
    </row>
    <row r="1974" spans="2:65" s="12" customFormat="1">
      <c r="B1974" s="141"/>
      <c r="D1974" s="142" t="s">
        <v>167</v>
      </c>
      <c r="E1974" s="143" t="s">
        <v>1</v>
      </c>
      <c r="F1974" s="144" t="s">
        <v>2507</v>
      </c>
      <c r="H1974" s="143" t="s">
        <v>1</v>
      </c>
      <c r="L1974" s="141"/>
      <c r="M1974" s="145"/>
      <c r="T1974" s="146"/>
      <c r="AT1974" s="143" t="s">
        <v>167</v>
      </c>
      <c r="AU1974" s="143" t="s">
        <v>82</v>
      </c>
      <c r="AV1974" s="12" t="s">
        <v>80</v>
      </c>
      <c r="AW1974" s="12" t="s">
        <v>28</v>
      </c>
      <c r="AX1974" s="12" t="s">
        <v>72</v>
      </c>
      <c r="AY1974" s="143" t="s">
        <v>158</v>
      </c>
    </row>
    <row r="1975" spans="2:65" s="13" customFormat="1">
      <c r="B1975" s="147"/>
      <c r="D1975" s="142" t="s">
        <v>167</v>
      </c>
      <c r="E1975" s="148" t="s">
        <v>1</v>
      </c>
      <c r="F1975" s="149" t="s">
        <v>2508</v>
      </c>
      <c r="H1975" s="150">
        <v>45.2</v>
      </c>
      <c r="L1975" s="147"/>
      <c r="M1975" s="151"/>
      <c r="T1975" s="152"/>
      <c r="AT1975" s="148" t="s">
        <v>167</v>
      </c>
      <c r="AU1975" s="148" t="s">
        <v>82</v>
      </c>
      <c r="AV1975" s="13" t="s">
        <v>82</v>
      </c>
      <c r="AW1975" s="13" t="s">
        <v>28</v>
      </c>
      <c r="AX1975" s="13" t="s">
        <v>72</v>
      </c>
      <c r="AY1975" s="148" t="s">
        <v>158</v>
      </c>
    </row>
    <row r="1976" spans="2:65" s="14" customFormat="1">
      <c r="B1976" s="153"/>
      <c r="D1976" s="142" t="s">
        <v>167</v>
      </c>
      <c r="E1976" s="154" t="s">
        <v>1</v>
      </c>
      <c r="F1976" s="155" t="s">
        <v>200</v>
      </c>
      <c r="H1976" s="156">
        <v>72.039000000000001</v>
      </c>
      <c r="L1976" s="153"/>
      <c r="M1976" s="157"/>
      <c r="T1976" s="158"/>
      <c r="AT1976" s="154" t="s">
        <v>167</v>
      </c>
      <c r="AU1976" s="154" t="s">
        <v>82</v>
      </c>
      <c r="AV1976" s="14" t="s">
        <v>165</v>
      </c>
      <c r="AW1976" s="14" t="s">
        <v>28</v>
      </c>
      <c r="AX1976" s="14" t="s">
        <v>80</v>
      </c>
      <c r="AY1976" s="154" t="s">
        <v>158</v>
      </c>
    </row>
    <row r="1977" spans="2:65" s="1" customFormat="1" ht="24.2" customHeight="1">
      <c r="B1977" s="128"/>
      <c r="C1977" s="129" t="s">
        <v>2517</v>
      </c>
      <c r="D1977" s="129" t="s">
        <v>160</v>
      </c>
      <c r="E1977" s="130" t="s">
        <v>2518</v>
      </c>
      <c r="F1977" s="131" t="s">
        <v>2519</v>
      </c>
      <c r="G1977" s="132" t="s">
        <v>237</v>
      </c>
      <c r="H1977" s="133">
        <v>152.94999999999999</v>
      </c>
      <c r="I1977" s="184"/>
      <c r="J1977" s="134">
        <f>ROUND(I1977*H1977,2)</f>
        <v>0</v>
      </c>
      <c r="K1977" s="131" t="s">
        <v>164</v>
      </c>
      <c r="L1977" s="29"/>
      <c r="M1977" s="135" t="s">
        <v>1</v>
      </c>
      <c r="N1977" s="136" t="s">
        <v>37</v>
      </c>
      <c r="O1977" s="137">
        <v>0.20899999999999999</v>
      </c>
      <c r="P1977" s="137">
        <f>O1977*H1977</f>
        <v>31.966549999999998</v>
      </c>
      <c r="Q1977" s="137">
        <v>5.8E-4</v>
      </c>
      <c r="R1977" s="137">
        <f>Q1977*H1977</f>
        <v>8.8710999999999998E-2</v>
      </c>
      <c r="S1977" s="137">
        <v>0</v>
      </c>
      <c r="T1977" s="138">
        <f>S1977*H1977</f>
        <v>0</v>
      </c>
      <c r="AR1977" s="139" t="s">
        <v>255</v>
      </c>
      <c r="AT1977" s="139" t="s">
        <v>160</v>
      </c>
      <c r="AU1977" s="139" t="s">
        <v>82</v>
      </c>
      <c r="AY1977" s="17" t="s">
        <v>158</v>
      </c>
      <c r="BE1977" s="140">
        <f>IF(N1977="základní",J1977,0)</f>
        <v>0</v>
      </c>
      <c r="BF1977" s="140">
        <f>IF(N1977="snížená",J1977,0)</f>
        <v>0</v>
      </c>
      <c r="BG1977" s="140">
        <f>IF(N1977="zákl. přenesená",J1977,0)</f>
        <v>0</v>
      </c>
      <c r="BH1977" s="140">
        <f>IF(N1977="sníž. přenesená",J1977,0)</f>
        <v>0</v>
      </c>
      <c r="BI1977" s="140">
        <f>IF(N1977="nulová",J1977,0)</f>
        <v>0</v>
      </c>
      <c r="BJ1977" s="17" t="s">
        <v>80</v>
      </c>
      <c r="BK1977" s="140">
        <f>ROUND(I1977*H1977,2)</f>
        <v>0</v>
      </c>
      <c r="BL1977" s="17" t="s">
        <v>255</v>
      </c>
      <c r="BM1977" s="139" t="s">
        <v>2520</v>
      </c>
    </row>
    <row r="1978" spans="2:65" s="12" customFormat="1">
      <c r="B1978" s="141"/>
      <c r="D1978" s="142" t="s">
        <v>167</v>
      </c>
      <c r="E1978" s="143" t="s">
        <v>1</v>
      </c>
      <c r="F1978" s="144" t="s">
        <v>2521</v>
      </c>
      <c r="H1978" s="143" t="s">
        <v>1</v>
      </c>
      <c r="L1978" s="141"/>
      <c r="M1978" s="145"/>
      <c r="T1978" s="146"/>
      <c r="AT1978" s="143" t="s">
        <v>167</v>
      </c>
      <c r="AU1978" s="143" t="s">
        <v>82</v>
      </c>
      <c r="AV1978" s="12" t="s">
        <v>80</v>
      </c>
      <c r="AW1978" s="12" t="s">
        <v>28</v>
      </c>
      <c r="AX1978" s="12" t="s">
        <v>72</v>
      </c>
      <c r="AY1978" s="143" t="s">
        <v>158</v>
      </c>
    </row>
    <row r="1979" spans="2:65" s="13" customFormat="1">
      <c r="B1979" s="147"/>
      <c r="D1979" s="142" t="s">
        <v>167</v>
      </c>
      <c r="E1979" s="148" t="s">
        <v>1</v>
      </c>
      <c r="F1979" s="149" t="s">
        <v>2522</v>
      </c>
      <c r="H1979" s="150">
        <v>12.14</v>
      </c>
      <c r="L1979" s="147"/>
      <c r="M1979" s="151"/>
      <c r="T1979" s="152"/>
      <c r="AT1979" s="148" t="s">
        <v>167</v>
      </c>
      <c r="AU1979" s="148" t="s">
        <v>82</v>
      </c>
      <c r="AV1979" s="13" t="s">
        <v>82</v>
      </c>
      <c r="AW1979" s="13" t="s">
        <v>28</v>
      </c>
      <c r="AX1979" s="13" t="s">
        <v>72</v>
      </c>
      <c r="AY1979" s="148" t="s">
        <v>158</v>
      </c>
    </row>
    <row r="1980" spans="2:65" s="13" customFormat="1">
      <c r="B1980" s="147"/>
      <c r="D1980" s="142" t="s">
        <v>167</v>
      </c>
      <c r="E1980" s="148" t="s">
        <v>1</v>
      </c>
      <c r="F1980" s="149" t="s">
        <v>2523</v>
      </c>
      <c r="H1980" s="150">
        <v>24.99</v>
      </c>
      <c r="L1980" s="147"/>
      <c r="M1980" s="151"/>
      <c r="T1980" s="152"/>
      <c r="AT1980" s="148" t="s">
        <v>167</v>
      </c>
      <c r="AU1980" s="148" t="s">
        <v>82</v>
      </c>
      <c r="AV1980" s="13" t="s">
        <v>82</v>
      </c>
      <c r="AW1980" s="13" t="s">
        <v>28</v>
      </c>
      <c r="AX1980" s="13" t="s">
        <v>72</v>
      </c>
      <c r="AY1980" s="148" t="s">
        <v>158</v>
      </c>
    </row>
    <row r="1981" spans="2:65" s="13" customFormat="1">
      <c r="B1981" s="147"/>
      <c r="D1981" s="142" t="s">
        <v>167</v>
      </c>
      <c r="E1981" s="148" t="s">
        <v>1</v>
      </c>
      <c r="F1981" s="149" t="s">
        <v>2524</v>
      </c>
      <c r="H1981" s="150">
        <v>16.399999999999999</v>
      </c>
      <c r="L1981" s="147"/>
      <c r="M1981" s="151"/>
      <c r="T1981" s="152"/>
      <c r="AT1981" s="148" t="s">
        <v>167</v>
      </c>
      <c r="AU1981" s="148" t="s">
        <v>82</v>
      </c>
      <c r="AV1981" s="13" t="s">
        <v>82</v>
      </c>
      <c r="AW1981" s="13" t="s">
        <v>28</v>
      </c>
      <c r="AX1981" s="13" t="s">
        <v>72</v>
      </c>
      <c r="AY1981" s="148" t="s">
        <v>158</v>
      </c>
    </row>
    <row r="1982" spans="2:65" s="13" customFormat="1">
      <c r="B1982" s="147"/>
      <c r="D1982" s="142" t="s">
        <v>167</v>
      </c>
      <c r="E1982" s="148" t="s">
        <v>1</v>
      </c>
      <c r="F1982" s="149" t="s">
        <v>2525</v>
      </c>
      <c r="H1982" s="150">
        <v>17.41</v>
      </c>
      <c r="L1982" s="147"/>
      <c r="M1982" s="151"/>
      <c r="T1982" s="152"/>
      <c r="AT1982" s="148" t="s">
        <v>167</v>
      </c>
      <c r="AU1982" s="148" t="s">
        <v>82</v>
      </c>
      <c r="AV1982" s="13" t="s">
        <v>82</v>
      </c>
      <c r="AW1982" s="13" t="s">
        <v>28</v>
      </c>
      <c r="AX1982" s="13" t="s">
        <v>72</v>
      </c>
      <c r="AY1982" s="148" t="s">
        <v>158</v>
      </c>
    </row>
    <row r="1983" spans="2:65" s="13" customFormat="1">
      <c r="B1983" s="147"/>
      <c r="D1983" s="142" t="s">
        <v>167</v>
      </c>
      <c r="E1983" s="148" t="s">
        <v>1</v>
      </c>
      <c r="F1983" s="149" t="s">
        <v>2526</v>
      </c>
      <c r="H1983" s="150">
        <v>13.21</v>
      </c>
      <c r="L1983" s="147"/>
      <c r="M1983" s="151"/>
      <c r="T1983" s="152"/>
      <c r="AT1983" s="148" t="s">
        <v>167</v>
      </c>
      <c r="AU1983" s="148" t="s">
        <v>82</v>
      </c>
      <c r="AV1983" s="13" t="s">
        <v>82</v>
      </c>
      <c r="AW1983" s="13" t="s">
        <v>28</v>
      </c>
      <c r="AX1983" s="13" t="s">
        <v>72</v>
      </c>
      <c r="AY1983" s="148" t="s">
        <v>158</v>
      </c>
    </row>
    <row r="1984" spans="2:65" s="13" customFormat="1">
      <c r="B1984" s="147"/>
      <c r="D1984" s="142" t="s">
        <v>167</v>
      </c>
      <c r="E1984" s="148" t="s">
        <v>1</v>
      </c>
      <c r="F1984" s="149" t="s">
        <v>2527</v>
      </c>
      <c r="H1984" s="150">
        <v>13</v>
      </c>
      <c r="L1984" s="147"/>
      <c r="M1984" s="151"/>
      <c r="T1984" s="152"/>
      <c r="AT1984" s="148" t="s">
        <v>167</v>
      </c>
      <c r="AU1984" s="148" t="s">
        <v>82</v>
      </c>
      <c r="AV1984" s="13" t="s">
        <v>82</v>
      </c>
      <c r="AW1984" s="13" t="s">
        <v>28</v>
      </c>
      <c r="AX1984" s="13" t="s">
        <v>72</v>
      </c>
      <c r="AY1984" s="148" t="s">
        <v>158</v>
      </c>
    </row>
    <row r="1985" spans="2:65" s="15" customFormat="1">
      <c r="B1985" s="168"/>
      <c r="D1985" s="142" t="s">
        <v>167</v>
      </c>
      <c r="E1985" s="169" t="s">
        <v>1</v>
      </c>
      <c r="F1985" s="170" t="s">
        <v>331</v>
      </c>
      <c r="H1985" s="171">
        <v>97.15</v>
      </c>
      <c r="L1985" s="168"/>
      <c r="M1985" s="172"/>
      <c r="T1985" s="173"/>
      <c r="AT1985" s="169" t="s">
        <v>167</v>
      </c>
      <c r="AU1985" s="169" t="s">
        <v>82</v>
      </c>
      <c r="AV1985" s="15" t="s">
        <v>178</v>
      </c>
      <c r="AW1985" s="15" t="s">
        <v>28</v>
      </c>
      <c r="AX1985" s="15" t="s">
        <v>72</v>
      </c>
      <c r="AY1985" s="169" t="s">
        <v>158</v>
      </c>
    </row>
    <row r="1986" spans="2:65" s="12" customFormat="1">
      <c r="B1986" s="141"/>
      <c r="D1986" s="142" t="s">
        <v>167</v>
      </c>
      <c r="E1986" s="143" t="s">
        <v>1</v>
      </c>
      <c r="F1986" s="144" t="s">
        <v>2505</v>
      </c>
      <c r="H1986" s="143" t="s">
        <v>1</v>
      </c>
      <c r="L1986" s="141"/>
      <c r="M1986" s="145"/>
      <c r="T1986" s="146"/>
      <c r="AT1986" s="143" t="s">
        <v>167</v>
      </c>
      <c r="AU1986" s="143" t="s">
        <v>82</v>
      </c>
      <c r="AV1986" s="12" t="s">
        <v>80</v>
      </c>
      <c r="AW1986" s="12" t="s">
        <v>28</v>
      </c>
      <c r="AX1986" s="12" t="s">
        <v>72</v>
      </c>
      <c r="AY1986" s="143" t="s">
        <v>158</v>
      </c>
    </row>
    <row r="1987" spans="2:65" s="13" customFormat="1">
      <c r="B1987" s="147"/>
      <c r="D1987" s="142" t="s">
        <v>167</v>
      </c>
      <c r="E1987" s="148" t="s">
        <v>1</v>
      </c>
      <c r="F1987" s="149" t="s">
        <v>2528</v>
      </c>
      <c r="H1987" s="150">
        <v>24.62</v>
      </c>
      <c r="L1987" s="147"/>
      <c r="M1987" s="151"/>
      <c r="T1987" s="152"/>
      <c r="AT1987" s="148" t="s">
        <v>167</v>
      </c>
      <c r="AU1987" s="148" t="s">
        <v>82</v>
      </c>
      <c r="AV1987" s="13" t="s">
        <v>82</v>
      </c>
      <c r="AW1987" s="13" t="s">
        <v>28</v>
      </c>
      <c r="AX1987" s="13" t="s">
        <v>72</v>
      </c>
      <c r="AY1987" s="148" t="s">
        <v>158</v>
      </c>
    </row>
    <row r="1988" spans="2:65" s="15" customFormat="1">
      <c r="B1988" s="168"/>
      <c r="D1988" s="142" t="s">
        <v>167</v>
      </c>
      <c r="E1988" s="169" t="s">
        <v>1</v>
      </c>
      <c r="F1988" s="170" t="s">
        <v>331</v>
      </c>
      <c r="H1988" s="171">
        <v>24.62</v>
      </c>
      <c r="L1988" s="168"/>
      <c r="M1988" s="172"/>
      <c r="T1988" s="173"/>
      <c r="AT1988" s="169" t="s">
        <v>167</v>
      </c>
      <c r="AU1988" s="169" t="s">
        <v>82</v>
      </c>
      <c r="AV1988" s="15" t="s">
        <v>178</v>
      </c>
      <c r="AW1988" s="15" t="s">
        <v>28</v>
      </c>
      <c r="AX1988" s="15" t="s">
        <v>72</v>
      </c>
      <c r="AY1988" s="169" t="s">
        <v>158</v>
      </c>
    </row>
    <row r="1989" spans="2:65" s="12" customFormat="1">
      <c r="B1989" s="141"/>
      <c r="D1989" s="142" t="s">
        <v>167</v>
      </c>
      <c r="E1989" s="143" t="s">
        <v>1</v>
      </c>
      <c r="F1989" s="144" t="s">
        <v>2507</v>
      </c>
      <c r="H1989" s="143" t="s">
        <v>1</v>
      </c>
      <c r="L1989" s="141"/>
      <c r="M1989" s="145"/>
      <c r="T1989" s="146"/>
      <c r="AT1989" s="143" t="s">
        <v>167</v>
      </c>
      <c r="AU1989" s="143" t="s">
        <v>82</v>
      </c>
      <c r="AV1989" s="12" t="s">
        <v>80</v>
      </c>
      <c r="AW1989" s="12" t="s">
        <v>28</v>
      </c>
      <c r="AX1989" s="12" t="s">
        <v>72</v>
      </c>
      <c r="AY1989" s="143" t="s">
        <v>158</v>
      </c>
    </row>
    <row r="1990" spans="2:65" s="13" customFormat="1">
      <c r="B1990" s="147"/>
      <c r="D1990" s="142" t="s">
        <v>167</v>
      </c>
      <c r="E1990" s="148" t="s">
        <v>1</v>
      </c>
      <c r="F1990" s="149" t="s">
        <v>2529</v>
      </c>
      <c r="H1990" s="150">
        <v>31.18</v>
      </c>
      <c r="L1990" s="147"/>
      <c r="M1990" s="151"/>
      <c r="T1990" s="152"/>
      <c r="AT1990" s="148" t="s">
        <v>167</v>
      </c>
      <c r="AU1990" s="148" t="s">
        <v>82</v>
      </c>
      <c r="AV1990" s="13" t="s">
        <v>82</v>
      </c>
      <c r="AW1990" s="13" t="s">
        <v>28</v>
      </c>
      <c r="AX1990" s="13" t="s">
        <v>72</v>
      </c>
      <c r="AY1990" s="148" t="s">
        <v>158</v>
      </c>
    </row>
    <row r="1991" spans="2:65" s="14" customFormat="1">
      <c r="B1991" s="153"/>
      <c r="D1991" s="142" t="s">
        <v>167</v>
      </c>
      <c r="E1991" s="154" t="s">
        <v>1</v>
      </c>
      <c r="F1991" s="155" t="s">
        <v>200</v>
      </c>
      <c r="H1991" s="156">
        <v>152.94999999999999</v>
      </c>
      <c r="L1991" s="153"/>
      <c r="M1991" s="157"/>
      <c r="T1991" s="158"/>
      <c r="AT1991" s="154" t="s">
        <v>167</v>
      </c>
      <c r="AU1991" s="154" t="s">
        <v>82</v>
      </c>
      <c r="AV1991" s="14" t="s">
        <v>165</v>
      </c>
      <c r="AW1991" s="14" t="s">
        <v>28</v>
      </c>
      <c r="AX1991" s="14" t="s">
        <v>80</v>
      </c>
      <c r="AY1991" s="154" t="s">
        <v>158</v>
      </c>
    </row>
    <row r="1992" spans="2:65" s="1" customFormat="1" ht="33" customHeight="1">
      <c r="B1992" s="128"/>
      <c r="C1992" s="129" t="s">
        <v>2530</v>
      </c>
      <c r="D1992" s="129" t="s">
        <v>160</v>
      </c>
      <c r="E1992" s="130" t="s">
        <v>2531</v>
      </c>
      <c r="F1992" s="131" t="s">
        <v>2532</v>
      </c>
      <c r="G1992" s="132" t="s">
        <v>212</v>
      </c>
      <c r="H1992" s="133">
        <v>186.03899999999999</v>
      </c>
      <c r="I1992" s="184"/>
      <c r="J1992" s="134">
        <f>ROUND(I1992*H1992,2)</f>
        <v>0</v>
      </c>
      <c r="K1992" s="131" t="s">
        <v>164</v>
      </c>
      <c r="L1992" s="29"/>
      <c r="M1992" s="135" t="s">
        <v>1</v>
      </c>
      <c r="N1992" s="136" t="s">
        <v>37</v>
      </c>
      <c r="O1992" s="137">
        <v>1.33</v>
      </c>
      <c r="P1992" s="137">
        <f>O1992*H1992</f>
        <v>247.43187</v>
      </c>
      <c r="Q1992" s="137">
        <v>8.9999999999999993E-3</v>
      </c>
      <c r="R1992" s="137">
        <f>Q1992*H1992</f>
        <v>1.6743509999999997</v>
      </c>
      <c r="S1992" s="137">
        <v>0</v>
      </c>
      <c r="T1992" s="138">
        <f>S1992*H1992</f>
        <v>0</v>
      </c>
      <c r="AR1992" s="139" t="s">
        <v>255</v>
      </c>
      <c r="AT1992" s="139" t="s">
        <v>160</v>
      </c>
      <c r="AU1992" s="139" t="s">
        <v>82</v>
      </c>
      <c r="AY1992" s="17" t="s">
        <v>158</v>
      </c>
      <c r="BE1992" s="140">
        <f>IF(N1992="základní",J1992,0)</f>
        <v>0</v>
      </c>
      <c r="BF1992" s="140">
        <f>IF(N1992="snížená",J1992,0)</f>
        <v>0</v>
      </c>
      <c r="BG1992" s="140">
        <f>IF(N1992="zákl. přenesená",J1992,0)</f>
        <v>0</v>
      </c>
      <c r="BH1992" s="140">
        <f>IF(N1992="sníž. přenesená",J1992,0)</f>
        <v>0</v>
      </c>
      <c r="BI1992" s="140">
        <f>IF(N1992="nulová",J1992,0)</f>
        <v>0</v>
      </c>
      <c r="BJ1992" s="17" t="s">
        <v>80</v>
      </c>
      <c r="BK1992" s="140">
        <f>ROUND(I1992*H1992,2)</f>
        <v>0</v>
      </c>
      <c r="BL1992" s="17" t="s">
        <v>255</v>
      </c>
      <c r="BM1992" s="139" t="s">
        <v>2533</v>
      </c>
    </row>
    <row r="1993" spans="2:65" s="13" customFormat="1" ht="22.5">
      <c r="B1993" s="147"/>
      <c r="D1993" s="142" t="s">
        <v>167</v>
      </c>
      <c r="E1993" s="148" t="s">
        <v>1</v>
      </c>
      <c r="F1993" s="149" t="s">
        <v>2504</v>
      </c>
      <c r="H1993" s="150">
        <v>90.4</v>
      </c>
      <c r="L1993" s="147"/>
      <c r="M1993" s="151"/>
      <c r="T1993" s="152"/>
      <c r="AT1993" s="148" t="s">
        <v>167</v>
      </c>
      <c r="AU1993" s="148" t="s">
        <v>82</v>
      </c>
      <c r="AV1993" s="13" t="s">
        <v>82</v>
      </c>
      <c r="AW1993" s="13" t="s">
        <v>28</v>
      </c>
      <c r="AX1993" s="13" t="s">
        <v>72</v>
      </c>
      <c r="AY1993" s="148" t="s">
        <v>158</v>
      </c>
    </row>
    <row r="1994" spans="2:65" s="12" customFormat="1">
      <c r="B1994" s="141"/>
      <c r="D1994" s="142" t="s">
        <v>167</v>
      </c>
      <c r="E1994" s="143" t="s">
        <v>1</v>
      </c>
      <c r="F1994" s="144" t="s">
        <v>952</v>
      </c>
      <c r="H1994" s="143" t="s">
        <v>1</v>
      </c>
      <c r="L1994" s="141"/>
      <c r="M1994" s="145"/>
      <c r="T1994" s="146"/>
      <c r="AT1994" s="143" t="s">
        <v>167</v>
      </c>
      <c r="AU1994" s="143" t="s">
        <v>82</v>
      </c>
      <c r="AV1994" s="12" t="s">
        <v>80</v>
      </c>
      <c r="AW1994" s="12" t="s">
        <v>28</v>
      </c>
      <c r="AX1994" s="12" t="s">
        <v>72</v>
      </c>
      <c r="AY1994" s="143" t="s">
        <v>158</v>
      </c>
    </row>
    <row r="1995" spans="2:65" s="13" customFormat="1">
      <c r="B1995" s="147"/>
      <c r="D1995" s="142" t="s">
        <v>167</v>
      </c>
      <c r="E1995" s="148" t="s">
        <v>1</v>
      </c>
      <c r="F1995" s="149" t="s">
        <v>1074</v>
      </c>
      <c r="H1995" s="150">
        <v>23.6</v>
      </c>
      <c r="L1995" s="147"/>
      <c r="M1995" s="151"/>
      <c r="T1995" s="152"/>
      <c r="AT1995" s="148" t="s">
        <v>167</v>
      </c>
      <c r="AU1995" s="148" t="s">
        <v>82</v>
      </c>
      <c r="AV1995" s="13" t="s">
        <v>82</v>
      </c>
      <c r="AW1995" s="13" t="s">
        <v>28</v>
      </c>
      <c r="AX1995" s="13" t="s">
        <v>72</v>
      </c>
      <c r="AY1995" s="148" t="s">
        <v>158</v>
      </c>
    </row>
    <row r="1996" spans="2:65" s="12" customFormat="1">
      <c r="B1996" s="141"/>
      <c r="D1996" s="142" t="s">
        <v>167</v>
      </c>
      <c r="E1996" s="143" t="s">
        <v>1</v>
      </c>
      <c r="F1996" s="144" t="s">
        <v>2505</v>
      </c>
      <c r="H1996" s="143" t="s">
        <v>1</v>
      </c>
      <c r="L1996" s="141"/>
      <c r="M1996" s="145"/>
      <c r="T1996" s="146"/>
      <c r="AT1996" s="143" t="s">
        <v>167</v>
      </c>
      <c r="AU1996" s="143" t="s">
        <v>82</v>
      </c>
      <c r="AV1996" s="12" t="s">
        <v>80</v>
      </c>
      <c r="AW1996" s="12" t="s">
        <v>28</v>
      </c>
      <c r="AX1996" s="12" t="s">
        <v>72</v>
      </c>
      <c r="AY1996" s="143" t="s">
        <v>158</v>
      </c>
    </row>
    <row r="1997" spans="2:65" s="13" customFormat="1">
      <c r="B1997" s="147"/>
      <c r="D1997" s="142" t="s">
        <v>167</v>
      </c>
      <c r="E1997" s="148" t="s">
        <v>1</v>
      </c>
      <c r="F1997" s="149" t="s">
        <v>2506</v>
      </c>
      <c r="H1997" s="150">
        <v>26.838999999999999</v>
      </c>
      <c r="L1997" s="147"/>
      <c r="M1997" s="151"/>
      <c r="T1997" s="152"/>
      <c r="AT1997" s="148" t="s">
        <v>167</v>
      </c>
      <c r="AU1997" s="148" t="s">
        <v>82</v>
      </c>
      <c r="AV1997" s="13" t="s">
        <v>82</v>
      </c>
      <c r="AW1997" s="13" t="s">
        <v>28</v>
      </c>
      <c r="AX1997" s="13" t="s">
        <v>72</v>
      </c>
      <c r="AY1997" s="148" t="s">
        <v>158</v>
      </c>
    </row>
    <row r="1998" spans="2:65" s="15" customFormat="1">
      <c r="B1998" s="168"/>
      <c r="D1998" s="142" t="s">
        <v>167</v>
      </c>
      <c r="E1998" s="169" t="s">
        <v>1</v>
      </c>
      <c r="F1998" s="170" t="s">
        <v>331</v>
      </c>
      <c r="H1998" s="171">
        <v>140.839</v>
      </c>
      <c r="L1998" s="168"/>
      <c r="M1998" s="172"/>
      <c r="T1998" s="173"/>
      <c r="AT1998" s="169" t="s">
        <v>167</v>
      </c>
      <c r="AU1998" s="169" t="s">
        <v>82</v>
      </c>
      <c r="AV1998" s="15" t="s">
        <v>178</v>
      </c>
      <c r="AW1998" s="15" t="s">
        <v>28</v>
      </c>
      <c r="AX1998" s="15" t="s">
        <v>72</v>
      </c>
      <c r="AY1998" s="169" t="s">
        <v>158</v>
      </c>
    </row>
    <row r="1999" spans="2:65" s="12" customFormat="1">
      <c r="B1999" s="141"/>
      <c r="D1999" s="142" t="s">
        <v>167</v>
      </c>
      <c r="E1999" s="143" t="s">
        <v>1</v>
      </c>
      <c r="F1999" s="144" t="s">
        <v>2507</v>
      </c>
      <c r="H1999" s="143" t="s">
        <v>1</v>
      </c>
      <c r="L1999" s="141"/>
      <c r="M1999" s="145"/>
      <c r="T1999" s="146"/>
      <c r="AT1999" s="143" t="s">
        <v>167</v>
      </c>
      <c r="AU1999" s="143" t="s">
        <v>82</v>
      </c>
      <c r="AV1999" s="12" t="s">
        <v>80</v>
      </c>
      <c r="AW1999" s="12" t="s">
        <v>28</v>
      </c>
      <c r="AX1999" s="12" t="s">
        <v>72</v>
      </c>
      <c r="AY1999" s="143" t="s">
        <v>158</v>
      </c>
    </row>
    <row r="2000" spans="2:65" s="13" customFormat="1">
      <c r="B2000" s="147"/>
      <c r="D2000" s="142" t="s">
        <v>167</v>
      </c>
      <c r="E2000" s="148" t="s">
        <v>1</v>
      </c>
      <c r="F2000" s="149" t="s">
        <v>2508</v>
      </c>
      <c r="H2000" s="150">
        <v>45.2</v>
      </c>
      <c r="L2000" s="147"/>
      <c r="M2000" s="151"/>
      <c r="T2000" s="152"/>
      <c r="AT2000" s="148" t="s">
        <v>167</v>
      </c>
      <c r="AU2000" s="148" t="s">
        <v>82</v>
      </c>
      <c r="AV2000" s="13" t="s">
        <v>82</v>
      </c>
      <c r="AW2000" s="13" t="s">
        <v>28</v>
      </c>
      <c r="AX2000" s="13" t="s">
        <v>72</v>
      </c>
      <c r="AY2000" s="148" t="s">
        <v>158</v>
      </c>
    </row>
    <row r="2001" spans="2:65" s="14" customFormat="1">
      <c r="B2001" s="153"/>
      <c r="D2001" s="142" t="s">
        <v>167</v>
      </c>
      <c r="E2001" s="154" t="s">
        <v>1</v>
      </c>
      <c r="F2001" s="155" t="s">
        <v>200</v>
      </c>
      <c r="H2001" s="156">
        <v>186.03899999999999</v>
      </c>
      <c r="L2001" s="153"/>
      <c r="M2001" s="157"/>
      <c r="T2001" s="158"/>
      <c r="AT2001" s="154" t="s">
        <v>167</v>
      </c>
      <c r="AU2001" s="154" t="s">
        <v>82</v>
      </c>
      <c r="AV2001" s="14" t="s">
        <v>165</v>
      </c>
      <c r="AW2001" s="14" t="s">
        <v>28</v>
      </c>
      <c r="AX2001" s="14" t="s">
        <v>80</v>
      </c>
      <c r="AY2001" s="154" t="s">
        <v>158</v>
      </c>
    </row>
    <row r="2002" spans="2:65" s="1" customFormat="1" ht="24.2" customHeight="1">
      <c r="B2002" s="128"/>
      <c r="C2002" s="159" t="s">
        <v>2534</v>
      </c>
      <c r="D2002" s="159" t="s">
        <v>242</v>
      </c>
      <c r="E2002" s="160" t="s">
        <v>2535</v>
      </c>
      <c r="F2002" s="161" t="s">
        <v>2536</v>
      </c>
      <c r="G2002" s="162" t="s">
        <v>212</v>
      </c>
      <c r="H2002" s="163">
        <v>221.46799999999999</v>
      </c>
      <c r="I2002" s="188"/>
      <c r="J2002" s="164">
        <f>ROUND(I2002*H2002,2)</f>
        <v>0</v>
      </c>
      <c r="K2002" s="161" t="s">
        <v>164</v>
      </c>
      <c r="L2002" s="165"/>
      <c r="M2002" s="166" t="s">
        <v>1</v>
      </c>
      <c r="N2002" s="167" t="s">
        <v>37</v>
      </c>
      <c r="O2002" s="137">
        <v>0</v>
      </c>
      <c r="P2002" s="137">
        <f>O2002*H2002</f>
        <v>0</v>
      </c>
      <c r="Q2002" s="137">
        <v>2.2499999999999999E-2</v>
      </c>
      <c r="R2002" s="137">
        <f>Q2002*H2002</f>
        <v>4.9830299999999994</v>
      </c>
      <c r="S2002" s="137">
        <v>0</v>
      </c>
      <c r="T2002" s="138">
        <f>S2002*H2002</f>
        <v>0</v>
      </c>
      <c r="AR2002" s="139" t="s">
        <v>357</v>
      </c>
      <c r="AT2002" s="139" t="s">
        <v>242</v>
      </c>
      <c r="AU2002" s="139" t="s">
        <v>82</v>
      </c>
      <c r="AY2002" s="17" t="s">
        <v>158</v>
      </c>
      <c r="BE2002" s="140">
        <f>IF(N2002="základní",J2002,0)</f>
        <v>0</v>
      </c>
      <c r="BF2002" s="140">
        <f>IF(N2002="snížená",J2002,0)</f>
        <v>0</v>
      </c>
      <c r="BG2002" s="140">
        <f>IF(N2002="zákl. přenesená",J2002,0)</f>
        <v>0</v>
      </c>
      <c r="BH2002" s="140">
        <f>IF(N2002="sníž. přenesená",J2002,0)</f>
        <v>0</v>
      </c>
      <c r="BI2002" s="140">
        <f>IF(N2002="nulová",J2002,0)</f>
        <v>0</v>
      </c>
      <c r="BJ2002" s="17" t="s">
        <v>80</v>
      </c>
      <c r="BK2002" s="140">
        <f>ROUND(I2002*H2002,2)</f>
        <v>0</v>
      </c>
      <c r="BL2002" s="17" t="s">
        <v>255</v>
      </c>
      <c r="BM2002" s="139" t="s">
        <v>2537</v>
      </c>
    </row>
    <row r="2003" spans="2:65" s="12" customFormat="1">
      <c r="B2003" s="141"/>
      <c r="D2003" s="142" t="s">
        <v>167</v>
      </c>
      <c r="E2003" s="143" t="s">
        <v>1</v>
      </c>
      <c r="F2003" s="144" t="s">
        <v>2538</v>
      </c>
      <c r="H2003" s="143" t="s">
        <v>1</v>
      </c>
      <c r="L2003" s="141"/>
      <c r="M2003" s="145"/>
      <c r="T2003" s="146"/>
      <c r="AT2003" s="143" t="s">
        <v>167</v>
      </c>
      <c r="AU2003" s="143" t="s">
        <v>82</v>
      </c>
      <c r="AV2003" s="12" t="s">
        <v>80</v>
      </c>
      <c r="AW2003" s="12" t="s">
        <v>28</v>
      </c>
      <c r="AX2003" s="12" t="s">
        <v>72</v>
      </c>
      <c r="AY2003" s="143" t="s">
        <v>158</v>
      </c>
    </row>
    <row r="2004" spans="2:65" s="13" customFormat="1">
      <c r="B2004" s="147"/>
      <c r="D2004" s="142" t="s">
        <v>167</v>
      </c>
      <c r="E2004" s="148" t="s">
        <v>1</v>
      </c>
      <c r="F2004" s="149" t="s">
        <v>2539</v>
      </c>
      <c r="H2004" s="150">
        <v>16.824999999999999</v>
      </c>
      <c r="L2004" s="147"/>
      <c r="M2004" s="151"/>
      <c r="T2004" s="152"/>
      <c r="AT2004" s="148" t="s">
        <v>167</v>
      </c>
      <c r="AU2004" s="148" t="s">
        <v>82</v>
      </c>
      <c r="AV2004" s="13" t="s">
        <v>82</v>
      </c>
      <c r="AW2004" s="13" t="s">
        <v>28</v>
      </c>
      <c r="AX2004" s="13" t="s">
        <v>72</v>
      </c>
      <c r="AY2004" s="148" t="s">
        <v>158</v>
      </c>
    </row>
    <row r="2005" spans="2:65" s="13" customFormat="1">
      <c r="B2005" s="147"/>
      <c r="D2005" s="142" t="s">
        <v>167</v>
      </c>
      <c r="E2005" s="148" t="s">
        <v>1</v>
      </c>
      <c r="F2005" s="149" t="s">
        <v>2540</v>
      </c>
      <c r="H2005" s="150">
        <v>204.643</v>
      </c>
      <c r="L2005" s="147"/>
      <c r="M2005" s="151"/>
      <c r="T2005" s="152"/>
      <c r="AT2005" s="148" t="s">
        <v>167</v>
      </c>
      <c r="AU2005" s="148" t="s">
        <v>82</v>
      </c>
      <c r="AV2005" s="13" t="s">
        <v>82</v>
      </c>
      <c r="AW2005" s="13" t="s">
        <v>28</v>
      </c>
      <c r="AX2005" s="13" t="s">
        <v>72</v>
      </c>
      <c r="AY2005" s="148" t="s">
        <v>158</v>
      </c>
    </row>
    <row r="2006" spans="2:65" s="14" customFormat="1">
      <c r="B2006" s="153"/>
      <c r="D2006" s="142" t="s">
        <v>167</v>
      </c>
      <c r="E2006" s="154" t="s">
        <v>1</v>
      </c>
      <c r="F2006" s="155" t="s">
        <v>200</v>
      </c>
      <c r="H2006" s="156">
        <v>221.46799999999999</v>
      </c>
      <c r="L2006" s="153"/>
      <c r="M2006" s="157"/>
      <c r="T2006" s="158"/>
      <c r="AT2006" s="154" t="s">
        <v>167</v>
      </c>
      <c r="AU2006" s="154" t="s">
        <v>82</v>
      </c>
      <c r="AV2006" s="14" t="s">
        <v>165</v>
      </c>
      <c r="AW2006" s="14" t="s">
        <v>28</v>
      </c>
      <c r="AX2006" s="14" t="s">
        <v>80</v>
      </c>
      <c r="AY2006" s="154" t="s">
        <v>158</v>
      </c>
    </row>
    <row r="2007" spans="2:65" s="1" customFormat="1" ht="24.2" customHeight="1">
      <c r="B2007" s="128"/>
      <c r="C2007" s="129" t="s">
        <v>2541</v>
      </c>
      <c r="D2007" s="129" t="s">
        <v>160</v>
      </c>
      <c r="E2007" s="130" t="s">
        <v>2542</v>
      </c>
      <c r="F2007" s="131" t="s">
        <v>2543</v>
      </c>
      <c r="G2007" s="132" t="s">
        <v>212</v>
      </c>
      <c r="H2007" s="133">
        <v>31.4</v>
      </c>
      <c r="I2007" s="184"/>
      <c r="J2007" s="134">
        <f>ROUND(I2007*H2007,2)</f>
        <v>0</v>
      </c>
      <c r="K2007" s="131" t="s">
        <v>164</v>
      </c>
      <c r="L2007" s="29"/>
      <c r="M2007" s="135" t="s">
        <v>1</v>
      </c>
      <c r="N2007" s="136" t="s">
        <v>37</v>
      </c>
      <c r="O2007" s="137">
        <v>0.03</v>
      </c>
      <c r="P2007" s="137">
        <f>O2007*H2007</f>
        <v>0.94199999999999995</v>
      </c>
      <c r="Q2007" s="137">
        <v>0</v>
      </c>
      <c r="R2007" s="137">
        <f>Q2007*H2007</f>
        <v>0</v>
      </c>
      <c r="S2007" s="137">
        <v>0</v>
      </c>
      <c r="T2007" s="138">
        <f>S2007*H2007</f>
        <v>0</v>
      </c>
      <c r="AR2007" s="139" t="s">
        <v>255</v>
      </c>
      <c r="AT2007" s="139" t="s">
        <v>160</v>
      </c>
      <c r="AU2007" s="139" t="s">
        <v>82</v>
      </c>
      <c r="AY2007" s="17" t="s">
        <v>158</v>
      </c>
      <c r="BE2007" s="140">
        <f>IF(N2007="základní",J2007,0)</f>
        <v>0</v>
      </c>
      <c r="BF2007" s="140">
        <f>IF(N2007="snížená",J2007,0)</f>
        <v>0</v>
      </c>
      <c r="BG2007" s="140">
        <f>IF(N2007="zákl. přenesená",J2007,0)</f>
        <v>0</v>
      </c>
      <c r="BH2007" s="140">
        <f>IF(N2007="sníž. přenesená",J2007,0)</f>
        <v>0</v>
      </c>
      <c r="BI2007" s="140">
        <f>IF(N2007="nulová",J2007,0)</f>
        <v>0</v>
      </c>
      <c r="BJ2007" s="17" t="s">
        <v>80</v>
      </c>
      <c r="BK2007" s="140">
        <f>ROUND(I2007*H2007,2)</f>
        <v>0</v>
      </c>
      <c r="BL2007" s="17" t="s">
        <v>255</v>
      </c>
      <c r="BM2007" s="139" t="s">
        <v>2544</v>
      </c>
    </row>
    <row r="2008" spans="2:65" s="12" customFormat="1">
      <c r="B2008" s="141"/>
      <c r="D2008" s="142" t="s">
        <v>167</v>
      </c>
      <c r="E2008" s="143" t="s">
        <v>1</v>
      </c>
      <c r="F2008" s="144" t="s">
        <v>952</v>
      </c>
      <c r="H2008" s="143" t="s">
        <v>1</v>
      </c>
      <c r="L2008" s="141"/>
      <c r="M2008" s="145"/>
      <c r="T2008" s="146"/>
      <c r="AT2008" s="143" t="s">
        <v>167</v>
      </c>
      <c r="AU2008" s="143" t="s">
        <v>82</v>
      </c>
      <c r="AV2008" s="12" t="s">
        <v>80</v>
      </c>
      <c r="AW2008" s="12" t="s">
        <v>28</v>
      </c>
      <c r="AX2008" s="12" t="s">
        <v>72</v>
      </c>
      <c r="AY2008" s="143" t="s">
        <v>158</v>
      </c>
    </row>
    <row r="2009" spans="2:65" s="13" customFormat="1">
      <c r="B2009" s="147"/>
      <c r="D2009" s="142" t="s">
        <v>167</v>
      </c>
      <c r="E2009" s="148" t="s">
        <v>1</v>
      </c>
      <c r="F2009" s="149" t="s">
        <v>1074</v>
      </c>
      <c r="H2009" s="150">
        <v>23.6</v>
      </c>
      <c r="L2009" s="147"/>
      <c r="M2009" s="151"/>
      <c r="T2009" s="152"/>
      <c r="AT2009" s="148" t="s">
        <v>167</v>
      </c>
      <c r="AU2009" s="148" t="s">
        <v>82</v>
      </c>
      <c r="AV2009" s="13" t="s">
        <v>82</v>
      </c>
      <c r="AW2009" s="13" t="s">
        <v>28</v>
      </c>
      <c r="AX2009" s="13" t="s">
        <v>72</v>
      </c>
      <c r="AY2009" s="148" t="s">
        <v>158</v>
      </c>
    </row>
    <row r="2010" spans="2:65" s="12" customFormat="1">
      <c r="B2010" s="141"/>
      <c r="D2010" s="142" t="s">
        <v>167</v>
      </c>
      <c r="E2010" s="143" t="s">
        <v>1</v>
      </c>
      <c r="F2010" s="144" t="s">
        <v>2507</v>
      </c>
      <c r="H2010" s="143" t="s">
        <v>1</v>
      </c>
      <c r="L2010" s="141"/>
      <c r="M2010" s="145"/>
      <c r="T2010" s="146"/>
      <c r="AT2010" s="143" t="s">
        <v>167</v>
      </c>
      <c r="AU2010" s="143" t="s">
        <v>82</v>
      </c>
      <c r="AV2010" s="12" t="s">
        <v>80</v>
      </c>
      <c r="AW2010" s="12" t="s">
        <v>28</v>
      </c>
      <c r="AX2010" s="12" t="s">
        <v>72</v>
      </c>
      <c r="AY2010" s="143" t="s">
        <v>158</v>
      </c>
    </row>
    <row r="2011" spans="2:65" s="13" customFormat="1">
      <c r="B2011" s="147"/>
      <c r="D2011" s="142" t="s">
        <v>167</v>
      </c>
      <c r="E2011" s="148" t="s">
        <v>1</v>
      </c>
      <c r="F2011" s="149" t="s">
        <v>2545</v>
      </c>
      <c r="H2011" s="150">
        <v>7.8</v>
      </c>
      <c r="L2011" s="147"/>
      <c r="M2011" s="151"/>
      <c r="T2011" s="152"/>
      <c r="AT2011" s="148" t="s">
        <v>167</v>
      </c>
      <c r="AU2011" s="148" t="s">
        <v>82</v>
      </c>
      <c r="AV2011" s="13" t="s">
        <v>82</v>
      </c>
      <c r="AW2011" s="13" t="s">
        <v>28</v>
      </c>
      <c r="AX2011" s="13" t="s">
        <v>72</v>
      </c>
      <c r="AY2011" s="148" t="s">
        <v>158</v>
      </c>
    </row>
    <row r="2012" spans="2:65" s="14" customFormat="1">
      <c r="B2012" s="153"/>
      <c r="D2012" s="142" t="s">
        <v>167</v>
      </c>
      <c r="E2012" s="154" t="s">
        <v>1</v>
      </c>
      <c r="F2012" s="155" t="s">
        <v>200</v>
      </c>
      <c r="H2012" s="156">
        <v>31.4</v>
      </c>
      <c r="L2012" s="153"/>
      <c r="M2012" s="157"/>
      <c r="T2012" s="158"/>
      <c r="AT2012" s="154" t="s">
        <v>167</v>
      </c>
      <c r="AU2012" s="154" t="s">
        <v>82</v>
      </c>
      <c r="AV2012" s="14" t="s">
        <v>165</v>
      </c>
      <c r="AW2012" s="14" t="s">
        <v>28</v>
      </c>
      <c r="AX2012" s="14" t="s">
        <v>80</v>
      </c>
      <c r="AY2012" s="154" t="s">
        <v>158</v>
      </c>
    </row>
    <row r="2013" spans="2:65" s="1" customFormat="1" ht="37.9" customHeight="1">
      <c r="B2013" s="128"/>
      <c r="C2013" s="129" t="s">
        <v>2546</v>
      </c>
      <c r="D2013" s="129" t="s">
        <v>160</v>
      </c>
      <c r="E2013" s="130" t="s">
        <v>2547</v>
      </c>
      <c r="F2013" s="131" t="s">
        <v>2548</v>
      </c>
      <c r="G2013" s="132" t="s">
        <v>212</v>
      </c>
      <c r="H2013" s="133">
        <v>186.03899999999999</v>
      </c>
      <c r="I2013" s="184"/>
      <c r="J2013" s="134">
        <f>ROUND(I2013*H2013,2)</f>
        <v>0</v>
      </c>
      <c r="K2013" s="131" t="s">
        <v>164</v>
      </c>
      <c r="L2013" s="29"/>
      <c r="M2013" s="135" t="s">
        <v>1</v>
      </c>
      <c r="N2013" s="136" t="s">
        <v>37</v>
      </c>
      <c r="O2013" s="137">
        <v>0.1</v>
      </c>
      <c r="P2013" s="137">
        <f>O2013*H2013</f>
        <v>18.603899999999999</v>
      </c>
      <c r="Q2013" s="137">
        <v>0</v>
      </c>
      <c r="R2013" s="137">
        <f>Q2013*H2013</f>
        <v>0</v>
      </c>
      <c r="S2013" s="137">
        <v>0</v>
      </c>
      <c r="T2013" s="138">
        <f>S2013*H2013</f>
        <v>0</v>
      </c>
      <c r="AR2013" s="139" t="s">
        <v>255</v>
      </c>
      <c r="AT2013" s="139" t="s">
        <v>160</v>
      </c>
      <c r="AU2013" s="139" t="s">
        <v>82</v>
      </c>
      <c r="AY2013" s="17" t="s">
        <v>158</v>
      </c>
      <c r="BE2013" s="140">
        <f>IF(N2013="základní",J2013,0)</f>
        <v>0</v>
      </c>
      <c r="BF2013" s="140">
        <f>IF(N2013="snížená",J2013,0)</f>
        <v>0</v>
      </c>
      <c r="BG2013" s="140">
        <f>IF(N2013="zákl. přenesená",J2013,0)</f>
        <v>0</v>
      </c>
      <c r="BH2013" s="140">
        <f>IF(N2013="sníž. přenesená",J2013,0)</f>
        <v>0</v>
      </c>
      <c r="BI2013" s="140">
        <f>IF(N2013="nulová",J2013,0)</f>
        <v>0</v>
      </c>
      <c r="BJ2013" s="17" t="s">
        <v>80</v>
      </c>
      <c r="BK2013" s="140">
        <f>ROUND(I2013*H2013,2)</f>
        <v>0</v>
      </c>
      <c r="BL2013" s="17" t="s">
        <v>255</v>
      </c>
      <c r="BM2013" s="139" t="s">
        <v>2549</v>
      </c>
    </row>
    <row r="2014" spans="2:65" s="13" customFormat="1" ht="22.5">
      <c r="B2014" s="147"/>
      <c r="D2014" s="142" t="s">
        <v>167</v>
      </c>
      <c r="E2014" s="148" t="s">
        <v>1</v>
      </c>
      <c r="F2014" s="149" t="s">
        <v>2504</v>
      </c>
      <c r="H2014" s="150">
        <v>90.4</v>
      </c>
      <c r="L2014" s="147"/>
      <c r="M2014" s="151"/>
      <c r="T2014" s="152"/>
      <c r="AT2014" s="148" t="s">
        <v>167</v>
      </c>
      <c r="AU2014" s="148" t="s">
        <v>82</v>
      </c>
      <c r="AV2014" s="13" t="s">
        <v>82</v>
      </c>
      <c r="AW2014" s="13" t="s">
        <v>28</v>
      </c>
      <c r="AX2014" s="13" t="s">
        <v>72</v>
      </c>
      <c r="AY2014" s="148" t="s">
        <v>158</v>
      </c>
    </row>
    <row r="2015" spans="2:65" s="12" customFormat="1">
      <c r="B2015" s="141"/>
      <c r="D2015" s="142" t="s">
        <v>167</v>
      </c>
      <c r="E2015" s="143" t="s">
        <v>1</v>
      </c>
      <c r="F2015" s="144" t="s">
        <v>952</v>
      </c>
      <c r="H2015" s="143" t="s">
        <v>1</v>
      </c>
      <c r="L2015" s="141"/>
      <c r="M2015" s="145"/>
      <c r="T2015" s="146"/>
      <c r="AT2015" s="143" t="s">
        <v>167</v>
      </c>
      <c r="AU2015" s="143" t="s">
        <v>82</v>
      </c>
      <c r="AV2015" s="12" t="s">
        <v>80</v>
      </c>
      <c r="AW2015" s="12" t="s">
        <v>28</v>
      </c>
      <c r="AX2015" s="12" t="s">
        <v>72</v>
      </c>
      <c r="AY2015" s="143" t="s">
        <v>158</v>
      </c>
    </row>
    <row r="2016" spans="2:65" s="13" customFormat="1">
      <c r="B2016" s="147"/>
      <c r="D2016" s="142" t="s">
        <v>167</v>
      </c>
      <c r="E2016" s="148" t="s">
        <v>1</v>
      </c>
      <c r="F2016" s="149" t="s">
        <v>1074</v>
      </c>
      <c r="H2016" s="150">
        <v>23.6</v>
      </c>
      <c r="L2016" s="147"/>
      <c r="M2016" s="151"/>
      <c r="T2016" s="152"/>
      <c r="AT2016" s="148" t="s">
        <v>167</v>
      </c>
      <c r="AU2016" s="148" t="s">
        <v>82</v>
      </c>
      <c r="AV2016" s="13" t="s">
        <v>82</v>
      </c>
      <c r="AW2016" s="13" t="s">
        <v>28</v>
      </c>
      <c r="AX2016" s="13" t="s">
        <v>72</v>
      </c>
      <c r="AY2016" s="148" t="s">
        <v>158</v>
      </c>
    </row>
    <row r="2017" spans="2:65" s="12" customFormat="1">
      <c r="B2017" s="141"/>
      <c r="D2017" s="142" t="s">
        <v>167</v>
      </c>
      <c r="E2017" s="143" t="s">
        <v>1</v>
      </c>
      <c r="F2017" s="144" t="s">
        <v>2505</v>
      </c>
      <c r="H2017" s="143" t="s">
        <v>1</v>
      </c>
      <c r="L2017" s="141"/>
      <c r="M2017" s="145"/>
      <c r="T2017" s="146"/>
      <c r="AT2017" s="143" t="s">
        <v>167</v>
      </c>
      <c r="AU2017" s="143" t="s">
        <v>82</v>
      </c>
      <c r="AV2017" s="12" t="s">
        <v>80</v>
      </c>
      <c r="AW2017" s="12" t="s">
        <v>28</v>
      </c>
      <c r="AX2017" s="12" t="s">
        <v>72</v>
      </c>
      <c r="AY2017" s="143" t="s">
        <v>158</v>
      </c>
    </row>
    <row r="2018" spans="2:65" s="13" customFormat="1">
      <c r="B2018" s="147"/>
      <c r="D2018" s="142" t="s">
        <v>167</v>
      </c>
      <c r="E2018" s="148" t="s">
        <v>1</v>
      </c>
      <c r="F2018" s="149" t="s">
        <v>2506</v>
      </c>
      <c r="H2018" s="150">
        <v>26.838999999999999</v>
      </c>
      <c r="L2018" s="147"/>
      <c r="M2018" s="151"/>
      <c r="T2018" s="152"/>
      <c r="AT2018" s="148" t="s">
        <v>167</v>
      </c>
      <c r="AU2018" s="148" t="s">
        <v>82</v>
      </c>
      <c r="AV2018" s="13" t="s">
        <v>82</v>
      </c>
      <c r="AW2018" s="13" t="s">
        <v>28</v>
      </c>
      <c r="AX2018" s="13" t="s">
        <v>72</v>
      </c>
      <c r="AY2018" s="148" t="s">
        <v>158</v>
      </c>
    </row>
    <row r="2019" spans="2:65" s="15" customFormat="1">
      <c r="B2019" s="168"/>
      <c r="D2019" s="142" t="s">
        <v>167</v>
      </c>
      <c r="E2019" s="169" t="s">
        <v>1</v>
      </c>
      <c r="F2019" s="170" t="s">
        <v>331</v>
      </c>
      <c r="H2019" s="171">
        <v>140.839</v>
      </c>
      <c r="L2019" s="168"/>
      <c r="M2019" s="172"/>
      <c r="T2019" s="173"/>
      <c r="AT2019" s="169" t="s">
        <v>167</v>
      </c>
      <c r="AU2019" s="169" t="s">
        <v>82</v>
      </c>
      <c r="AV2019" s="15" t="s">
        <v>178</v>
      </c>
      <c r="AW2019" s="15" t="s">
        <v>28</v>
      </c>
      <c r="AX2019" s="15" t="s">
        <v>72</v>
      </c>
      <c r="AY2019" s="169" t="s">
        <v>158</v>
      </c>
    </row>
    <row r="2020" spans="2:65" s="12" customFormat="1">
      <c r="B2020" s="141"/>
      <c r="D2020" s="142" t="s">
        <v>167</v>
      </c>
      <c r="E2020" s="143" t="s">
        <v>1</v>
      </c>
      <c r="F2020" s="144" t="s">
        <v>2507</v>
      </c>
      <c r="H2020" s="143" t="s">
        <v>1</v>
      </c>
      <c r="L2020" s="141"/>
      <c r="M2020" s="145"/>
      <c r="T2020" s="146"/>
      <c r="AT2020" s="143" t="s">
        <v>167</v>
      </c>
      <c r="AU2020" s="143" t="s">
        <v>82</v>
      </c>
      <c r="AV2020" s="12" t="s">
        <v>80</v>
      </c>
      <c r="AW2020" s="12" t="s">
        <v>28</v>
      </c>
      <c r="AX2020" s="12" t="s">
        <v>72</v>
      </c>
      <c r="AY2020" s="143" t="s">
        <v>158</v>
      </c>
    </row>
    <row r="2021" spans="2:65" s="13" customFormat="1">
      <c r="B2021" s="147"/>
      <c r="D2021" s="142" t="s">
        <v>167</v>
      </c>
      <c r="E2021" s="148" t="s">
        <v>1</v>
      </c>
      <c r="F2021" s="149" t="s">
        <v>2508</v>
      </c>
      <c r="H2021" s="150">
        <v>45.2</v>
      </c>
      <c r="L2021" s="147"/>
      <c r="M2021" s="151"/>
      <c r="T2021" s="152"/>
      <c r="AT2021" s="148" t="s">
        <v>167</v>
      </c>
      <c r="AU2021" s="148" t="s">
        <v>82</v>
      </c>
      <c r="AV2021" s="13" t="s">
        <v>82</v>
      </c>
      <c r="AW2021" s="13" t="s">
        <v>28</v>
      </c>
      <c r="AX2021" s="13" t="s">
        <v>72</v>
      </c>
      <c r="AY2021" s="148" t="s">
        <v>158</v>
      </c>
    </row>
    <row r="2022" spans="2:65" s="14" customFormat="1">
      <c r="B2022" s="153"/>
      <c r="D2022" s="142" t="s">
        <v>167</v>
      </c>
      <c r="E2022" s="154" t="s">
        <v>1</v>
      </c>
      <c r="F2022" s="155" t="s">
        <v>200</v>
      </c>
      <c r="H2022" s="156">
        <v>186.03899999999999</v>
      </c>
      <c r="L2022" s="153"/>
      <c r="M2022" s="157"/>
      <c r="T2022" s="158"/>
      <c r="AT2022" s="154" t="s">
        <v>167</v>
      </c>
      <c r="AU2022" s="154" t="s">
        <v>82</v>
      </c>
      <c r="AV2022" s="14" t="s">
        <v>165</v>
      </c>
      <c r="AW2022" s="14" t="s">
        <v>28</v>
      </c>
      <c r="AX2022" s="14" t="s">
        <v>80</v>
      </c>
      <c r="AY2022" s="154" t="s">
        <v>158</v>
      </c>
    </row>
    <row r="2023" spans="2:65" s="1" customFormat="1" ht="24.2" customHeight="1">
      <c r="B2023" s="128"/>
      <c r="C2023" s="129" t="s">
        <v>2550</v>
      </c>
      <c r="D2023" s="129" t="s">
        <v>160</v>
      </c>
      <c r="E2023" s="130" t="s">
        <v>2551</v>
      </c>
      <c r="F2023" s="131" t="s">
        <v>2552</v>
      </c>
      <c r="G2023" s="132" t="s">
        <v>212</v>
      </c>
      <c r="H2023" s="133">
        <v>56.4</v>
      </c>
      <c r="I2023" s="184"/>
      <c r="J2023" s="134">
        <f>ROUND(I2023*H2023,2)</f>
        <v>0</v>
      </c>
      <c r="K2023" s="131" t="s">
        <v>164</v>
      </c>
      <c r="L2023" s="29"/>
      <c r="M2023" s="135" t="s">
        <v>1</v>
      </c>
      <c r="N2023" s="136" t="s">
        <v>37</v>
      </c>
      <c r="O2023" s="137">
        <v>0.27800000000000002</v>
      </c>
      <c r="P2023" s="137">
        <f>O2023*H2023</f>
        <v>15.679200000000002</v>
      </c>
      <c r="Q2023" s="137">
        <v>1.5E-3</v>
      </c>
      <c r="R2023" s="137">
        <f>Q2023*H2023</f>
        <v>8.4599999999999995E-2</v>
      </c>
      <c r="S2023" s="137">
        <v>0</v>
      </c>
      <c r="T2023" s="138">
        <f>S2023*H2023</f>
        <v>0</v>
      </c>
      <c r="AR2023" s="139" t="s">
        <v>255</v>
      </c>
      <c r="AT2023" s="139" t="s">
        <v>160</v>
      </c>
      <c r="AU2023" s="139" t="s">
        <v>82</v>
      </c>
      <c r="AY2023" s="17" t="s">
        <v>158</v>
      </c>
      <c r="BE2023" s="140">
        <f>IF(N2023="základní",J2023,0)</f>
        <v>0</v>
      </c>
      <c r="BF2023" s="140">
        <f>IF(N2023="snížená",J2023,0)</f>
        <v>0</v>
      </c>
      <c r="BG2023" s="140">
        <f>IF(N2023="zákl. přenesená",J2023,0)</f>
        <v>0</v>
      </c>
      <c r="BH2023" s="140">
        <f>IF(N2023="sníž. přenesená",J2023,0)</f>
        <v>0</v>
      </c>
      <c r="BI2023" s="140">
        <f>IF(N2023="nulová",J2023,0)</f>
        <v>0</v>
      </c>
      <c r="BJ2023" s="17" t="s">
        <v>80</v>
      </c>
      <c r="BK2023" s="140">
        <f>ROUND(I2023*H2023,2)</f>
        <v>0</v>
      </c>
      <c r="BL2023" s="17" t="s">
        <v>255</v>
      </c>
      <c r="BM2023" s="139" t="s">
        <v>2553</v>
      </c>
    </row>
    <row r="2024" spans="2:65" s="12" customFormat="1">
      <c r="B2024" s="141"/>
      <c r="D2024" s="142" t="s">
        <v>167</v>
      </c>
      <c r="E2024" s="143" t="s">
        <v>1</v>
      </c>
      <c r="F2024" s="144" t="s">
        <v>952</v>
      </c>
      <c r="H2024" s="143" t="s">
        <v>1</v>
      </c>
      <c r="L2024" s="141"/>
      <c r="M2024" s="145"/>
      <c r="T2024" s="146"/>
      <c r="AT2024" s="143" t="s">
        <v>167</v>
      </c>
      <c r="AU2024" s="143" t="s">
        <v>82</v>
      </c>
      <c r="AV2024" s="12" t="s">
        <v>80</v>
      </c>
      <c r="AW2024" s="12" t="s">
        <v>28</v>
      </c>
      <c r="AX2024" s="12" t="s">
        <v>72</v>
      </c>
      <c r="AY2024" s="143" t="s">
        <v>158</v>
      </c>
    </row>
    <row r="2025" spans="2:65" s="13" customFormat="1">
      <c r="B2025" s="147"/>
      <c r="D2025" s="142" t="s">
        <v>167</v>
      </c>
      <c r="E2025" s="148" t="s">
        <v>1</v>
      </c>
      <c r="F2025" s="149" t="s">
        <v>1074</v>
      </c>
      <c r="H2025" s="150">
        <v>23.6</v>
      </c>
      <c r="L2025" s="147"/>
      <c r="M2025" s="151"/>
      <c r="T2025" s="152"/>
      <c r="AT2025" s="148" t="s">
        <v>167</v>
      </c>
      <c r="AU2025" s="148" t="s">
        <v>82</v>
      </c>
      <c r="AV2025" s="13" t="s">
        <v>82</v>
      </c>
      <c r="AW2025" s="13" t="s">
        <v>28</v>
      </c>
      <c r="AX2025" s="13" t="s">
        <v>72</v>
      </c>
      <c r="AY2025" s="148" t="s">
        <v>158</v>
      </c>
    </row>
    <row r="2026" spans="2:65" s="12" customFormat="1">
      <c r="B2026" s="141"/>
      <c r="D2026" s="142" t="s">
        <v>167</v>
      </c>
      <c r="E2026" s="143" t="s">
        <v>1</v>
      </c>
      <c r="F2026" s="144" t="s">
        <v>2554</v>
      </c>
      <c r="H2026" s="143" t="s">
        <v>1</v>
      </c>
      <c r="L2026" s="141"/>
      <c r="M2026" s="145"/>
      <c r="T2026" s="146"/>
      <c r="AT2026" s="143" t="s">
        <v>167</v>
      </c>
      <c r="AU2026" s="143" t="s">
        <v>82</v>
      </c>
      <c r="AV2026" s="12" t="s">
        <v>80</v>
      </c>
      <c r="AW2026" s="12" t="s">
        <v>28</v>
      </c>
      <c r="AX2026" s="12" t="s">
        <v>72</v>
      </c>
      <c r="AY2026" s="143" t="s">
        <v>158</v>
      </c>
    </row>
    <row r="2027" spans="2:65" s="13" customFormat="1">
      <c r="B2027" s="147"/>
      <c r="D2027" s="142" t="s">
        <v>167</v>
      </c>
      <c r="E2027" s="148" t="s">
        <v>1</v>
      </c>
      <c r="F2027" s="149" t="s">
        <v>2555</v>
      </c>
      <c r="H2027" s="150">
        <v>32.799999999999997</v>
      </c>
      <c r="L2027" s="147"/>
      <c r="M2027" s="151"/>
      <c r="T2027" s="152"/>
      <c r="AT2027" s="148" t="s">
        <v>167</v>
      </c>
      <c r="AU2027" s="148" t="s">
        <v>82</v>
      </c>
      <c r="AV2027" s="13" t="s">
        <v>82</v>
      </c>
      <c r="AW2027" s="13" t="s">
        <v>28</v>
      </c>
      <c r="AX2027" s="13" t="s">
        <v>72</v>
      </c>
      <c r="AY2027" s="148" t="s">
        <v>158</v>
      </c>
    </row>
    <row r="2028" spans="2:65" s="14" customFormat="1">
      <c r="B2028" s="153"/>
      <c r="D2028" s="142" t="s">
        <v>167</v>
      </c>
      <c r="E2028" s="154" t="s">
        <v>1</v>
      </c>
      <c r="F2028" s="155" t="s">
        <v>200</v>
      </c>
      <c r="H2028" s="156">
        <v>56.4</v>
      </c>
      <c r="L2028" s="153"/>
      <c r="M2028" s="157"/>
      <c r="T2028" s="158"/>
      <c r="AT2028" s="154" t="s">
        <v>167</v>
      </c>
      <c r="AU2028" s="154" t="s">
        <v>82</v>
      </c>
      <c r="AV2028" s="14" t="s">
        <v>165</v>
      </c>
      <c r="AW2028" s="14" t="s">
        <v>28</v>
      </c>
      <c r="AX2028" s="14" t="s">
        <v>80</v>
      </c>
      <c r="AY2028" s="154" t="s">
        <v>158</v>
      </c>
    </row>
    <row r="2029" spans="2:65" s="1" customFormat="1" ht="16.5" customHeight="1">
      <c r="B2029" s="128"/>
      <c r="C2029" s="129" t="s">
        <v>2556</v>
      </c>
      <c r="D2029" s="129" t="s">
        <v>160</v>
      </c>
      <c r="E2029" s="130" t="s">
        <v>2557</v>
      </c>
      <c r="F2029" s="131" t="s">
        <v>2558</v>
      </c>
      <c r="G2029" s="132" t="s">
        <v>237</v>
      </c>
      <c r="H2029" s="133">
        <v>152.94999999999999</v>
      </c>
      <c r="I2029" s="184"/>
      <c r="J2029" s="134">
        <f>ROUND(I2029*H2029,2)</f>
        <v>0</v>
      </c>
      <c r="K2029" s="131" t="s">
        <v>164</v>
      </c>
      <c r="L2029" s="29"/>
      <c r="M2029" s="135" t="s">
        <v>1</v>
      </c>
      <c r="N2029" s="136" t="s">
        <v>37</v>
      </c>
      <c r="O2029" s="137">
        <v>0.05</v>
      </c>
      <c r="P2029" s="137">
        <f>O2029*H2029</f>
        <v>7.6475</v>
      </c>
      <c r="Q2029" s="137">
        <v>1.2E-4</v>
      </c>
      <c r="R2029" s="137">
        <f>Q2029*H2029</f>
        <v>1.8353999999999999E-2</v>
      </c>
      <c r="S2029" s="137">
        <v>0</v>
      </c>
      <c r="T2029" s="138">
        <f>S2029*H2029</f>
        <v>0</v>
      </c>
      <c r="AR2029" s="139" t="s">
        <v>255</v>
      </c>
      <c r="AT2029" s="139" t="s">
        <v>160</v>
      </c>
      <c r="AU2029" s="139" t="s">
        <v>82</v>
      </c>
      <c r="AY2029" s="17" t="s">
        <v>158</v>
      </c>
      <c r="BE2029" s="140">
        <f>IF(N2029="základní",J2029,0)</f>
        <v>0</v>
      </c>
      <c r="BF2029" s="140">
        <f>IF(N2029="snížená",J2029,0)</f>
        <v>0</v>
      </c>
      <c r="BG2029" s="140">
        <f>IF(N2029="zákl. přenesená",J2029,0)</f>
        <v>0</v>
      </c>
      <c r="BH2029" s="140">
        <f>IF(N2029="sníž. přenesená",J2029,0)</f>
        <v>0</v>
      </c>
      <c r="BI2029" s="140">
        <f>IF(N2029="nulová",J2029,0)</f>
        <v>0</v>
      </c>
      <c r="BJ2029" s="17" t="s">
        <v>80</v>
      </c>
      <c r="BK2029" s="140">
        <f>ROUND(I2029*H2029,2)</f>
        <v>0</v>
      </c>
      <c r="BL2029" s="17" t="s">
        <v>255</v>
      </c>
      <c r="BM2029" s="139" t="s">
        <v>2559</v>
      </c>
    </row>
    <row r="2030" spans="2:65" s="1" customFormat="1" ht="24.2" customHeight="1">
      <c r="B2030" s="128"/>
      <c r="C2030" s="129" t="s">
        <v>2560</v>
      </c>
      <c r="D2030" s="129" t="s">
        <v>160</v>
      </c>
      <c r="E2030" s="130" t="s">
        <v>2561</v>
      </c>
      <c r="F2030" s="131" t="s">
        <v>2562</v>
      </c>
      <c r="G2030" s="132" t="s">
        <v>237</v>
      </c>
      <c r="H2030" s="133">
        <v>11.6</v>
      </c>
      <c r="I2030" s="184"/>
      <c r="J2030" s="134">
        <f>ROUND(I2030*H2030,2)</f>
        <v>0</v>
      </c>
      <c r="K2030" s="131" t="s">
        <v>164</v>
      </c>
      <c r="L2030" s="29"/>
      <c r="M2030" s="135" t="s">
        <v>1</v>
      </c>
      <c r="N2030" s="136" t="s">
        <v>37</v>
      </c>
      <c r="O2030" s="137">
        <v>7.0000000000000007E-2</v>
      </c>
      <c r="P2030" s="137">
        <f>O2030*H2030</f>
        <v>0.81200000000000006</v>
      </c>
      <c r="Q2030" s="137">
        <v>2.0000000000000001E-4</v>
      </c>
      <c r="R2030" s="137">
        <f>Q2030*H2030</f>
        <v>2.32E-3</v>
      </c>
      <c r="S2030" s="137">
        <v>0</v>
      </c>
      <c r="T2030" s="138">
        <f>S2030*H2030</f>
        <v>0</v>
      </c>
      <c r="AR2030" s="139" t="s">
        <v>255</v>
      </c>
      <c r="AT2030" s="139" t="s">
        <v>160</v>
      </c>
      <c r="AU2030" s="139" t="s">
        <v>82</v>
      </c>
      <c r="AY2030" s="17" t="s">
        <v>158</v>
      </c>
      <c r="BE2030" s="140">
        <f>IF(N2030="základní",J2030,0)</f>
        <v>0</v>
      </c>
      <c r="BF2030" s="140">
        <f>IF(N2030="snížená",J2030,0)</f>
        <v>0</v>
      </c>
      <c r="BG2030" s="140">
        <f>IF(N2030="zákl. přenesená",J2030,0)</f>
        <v>0</v>
      </c>
      <c r="BH2030" s="140">
        <f>IF(N2030="sníž. přenesená",J2030,0)</f>
        <v>0</v>
      </c>
      <c r="BI2030" s="140">
        <f>IF(N2030="nulová",J2030,0)</f>
        <v>0</v>
      </c>
      <c r="BJ2030" s="17" t="s">
        <v>80</v>
      </c>
      <c r="BK2030" s="140">
        <f>ROUND(I2030*H2030,2)</f>
        <v>0</v>
      </c>
      <c r="BL2030" s="17" t="s">
        <v>255</v>
      </c>
      <c r="BM2030" s="139" t="s">
        <v>2563</v>
      </c>
    </row>
    <row r="2031" spans="2:65" s="12" customFormat="1">
      <c r="B2031" s="141"/>
      <c r="D2031" s="142" t="s">
        <v>167</v>
      </c>
      <c r="E2031" s="143" t="s">
        <v>1</v>
      </c>
      <c r="F2031" s="144" t="s">
        <v>2564</v>
      </c>
      <c r="H2031" s="143" t="s">
        <v>1</v>
      </c>
      <c r="L2031" s="141"/>
      <c r="M2031" s="145"/>
      <c r="T2031" s="146"/>
      <c r="AT2031" s="143" t="s">
        <v>167</v>
      </c>
      <c r="AU2031" s="143" t="s">
        <v>82</v>
      </c>
      <c r="AV2031" s="12" t="s">
        <v>80</v>
      </c>
      <c r="AW2031" s="12" t="s">
        <v>28</v>
      </c>
      <c r="AX2031" s="12" t="s">
        <v>72</v>
      </c>
      <c r="AY2031" s="143" t="s">
        <v>158</v>
      </c>
    </row>
    <row r="2032" spans="2:65" s="13" customFormat="1">
      <c r="B2032" s="147"/>
      <c r="D2032" s="142" t="s">
        <v>167</v>
      </c>
      <c r="E2032" s="148" t="s">
        <v>1</v>
      </c>
      <c r="F2032" s="149" t="s">
        <v>2565</v>
      </c>
      <c r="H2032" s="150">
        <v>2.7</v>
      </c>
      <c r="L2032" s="147"/>
      <c r="M2032" s="151"/>
      <c r="T2032" s="152"/>
      <c r="AT2032" s="148" t="s">
        <v>167</v>
      </c>
      <c r="AU2032" s="148" t="s">
        <v>82</v>
      </c>
      <c r="AV2032" s="13" t="s">
        <v>82</v>
      </c>
      <c r="AW2032" s="13" t="s">
        <v>28</v>
      </c>
      <c r="AX2032" s="13" t="s">
        <v>72</v>
      </c>
      <c r="AY2032" s="148" t="s">
        <v>158</v>
      </c>
    </row>
    <row r="2033" spans="2:65" s="13" customFormat="1">
      <c r="B2033" s="147"/>
      <c r="D2033" s="142" t="s">
        <v>167</v>
      </c>
      <c r="E2033" s="148" t="s">
        <v>1</v>
      </c>
      <c r="F2033" s="149" t="s">
        <v>2566</v>
      </c>
      <c r="H2033" s="150">
        <v>1.4</v>
      </c>
      <c r="L2033" s="147"/>
      <c r="M2033" s="151"/>
      <c r="T2033" s="152"/>
      <c r="AT2033" s="148" t="s">
        <v>167</v>
      </c>
      <c r="AU2033" s="148" t="s">
        <v>82</v>
      </c>
      <c r="AV2033" s="13" t="s">
        <v>82</v>
      </c>
      <c r="AW2033" s="13" t="s">
        <v>28</v>
      </c>
      <c r="AX2033" s="13" t="s">
        <v>72</v>
      </c>
      <c r="AY2033" s="148" t="s">
        <v>158</v>
      </c>
    </row>
    <row r="2034" spans="2:65" s="13" customFormat="1">
      <c r="B2034" s="147"/>
      <c r="D2034" s="142" t="s">
        <v>167</v>
      </c>
      <c r="E2034" s="148" t="s">
        <v>1</v>
      </c>
      <c r="F2034" s="149" t="s">
        <v>2567</v>
      </c>
      <c r="H2034" s="150">
        <v>1.6</v>
      </c>
      <c r="L2034" s="147"/>
      <c r="M2034" s="151"/>
      <c r="T2034" s="152"/>
      <c r="AT2034" s="148" t="s">
        <v>167</v>
      </c>
      <c r="AU2034" s="148" t="s">
        <v>82</v>
      </c>
      <c r="AV2034" s="13" t="s">
        <v>82</v>
      </c>
      <c r="AW2034" s="13" t="s">
        <v>28</v>
      </c>
      <c r="AX2034" s="13" t="s">
        <v>72</v>
      </c>
      <c r="AY2034" s="148" t="s">
        <v>158</v>
      </c>
    </row>
    <row r="2035" spans="2:65" s="13" customFormat="1">
      <c r="B2035" s="147"/>
      <c r="D2035" s="142" t="s">
        <v>167</v>
      </c>
      <c r="E2035" s="148" t="s">
        <v>1</v>
      </c>
      <c r="F2035" s="149" t="s">
        <v>2568</v>
      </c>
      <c r="H2035" s="150">
        <v>4.7</v>
      </c>
      <c r="L2035" s="147"/>
      <c r="M2035" s="151"/>
      <c r="T2035" s="152"/>
      <c r="AT2035" s="148" t="s">
        <v>167</v>
      </c>
      <c r="AU2035" s="148" t="s">
        <v>82</v>
      </c>
      <c r="AV2035" s="13" t="s">
        <v>82</v>
      </c>
      <c r="AW2035" s="13" t="s">
        <v>28</v>
      </c>
      <c r="AX2035" s="13" t="s">
        <v>72</v>
      </c>
      <c r="AY2035" s="148" t="s">
        <v>158</v>
      </c>
    </row>
    <row r="2036" spans="2:65" s="15" customFormat="1">
      <c r="B2036" s="168"/>
      <c r="D2036" s="142" t="s">
        <v>167</v>
      </c>
      <c r="E2036" s="169" t="s">
        <v>1</v>
      </c>
      <c r="F2036" s="170" t="s">
        <v>331</v>
      </c>
      <c r="H2036" s="171">
        <v>10.4</v>
      </c>
      <c r="L2036" s="168"/>
      <c r="M2036" s="172"/>
      <c r="T2036" s="173"/>
      <c r="AT2036" s="169" t="s">
        <v>167</v>
      </c>
      <c r="AU2036" s="169" t="s">
        <v>82</v>
      </c>
      <c r="AV2036" s="15" t="s">
        <v>178</v>
      </c>
      <c r="AW2036" s="15" t="s">
        <v>28</v>
      </c>
      <c r="AX2036" s="15" t="s">
        <v>72</v>
      </c>
      <c r="AY2036" s="169" t="s">
        <v>158</v>
      </c>
    </row>
    <row r="2037" spans="2:65" s="12" customFormat="1">
      <c r="B2037" s="141"/>
      <c r="D2037" s="142" t="s">
        <v>167</v>
      </c>
      <c r="E2037" s="143" t="s">
        <v>1</v>
      </c>
      <c r="F2037" s="144" t="s">
        <v>2507</v>
      </c>
      <c r="H2037" s="143" t="s">
        <v>1</v>
      </c>
      <c r="L2037" s="141"/>
      <c r="M2037" s="145"/>
      <c r="T2037" s="146"/>
      <c r="AT2037" s="143" t="s">
        <v>167</v>
      </c>
      <c r="AU2037" s="143" t="s">
        <v>82</v>
      </c>
      <c r="AV2037" s="12" t="s">
        <v>80</v>
      </c>
      <c r="AW2037" s="12" t="s">
        <v>28</v>
      </c>
      <c r="AX2037" s="12" t="s">
        <v>72</v>
      </c>
      <c r="AY2037" s="143" t="s">
        <v>158</v>
      </c>
    </row>
    <row r="2038" spans="2:65" s="13" customFormat="1">
      <c r="B2038" s="147"/>
      <c r="D2038" s="142" t="s">
        <v>167</v>
      </c>
      <c r="E2038" s="148" t="s">
        <v>1</v>
      </c>
      <c r="F2038" s="149" t="s">
        <v>2569</v>
      </c>
      <c r="H2038" s="150">
        <v>1.2</v>
      </c>
      <c r="L2038" s="147"/>
      <c r="M2038" s="151"/>
      <c r="T2038" s="152"/>
      <c r="AT2038" s="148" t="s">
        <v>167</v>
      </c>
      <c r="AU2038" s="148" t="s">
        <v>82</v>
      </c>
      <c r="AV2038" s="13" t="s">
        <v>82</v>
      </c>
      <c r="AW2038" s="13" t="s">
        <v>28</v>
      </c>
      <c r="AX2038" s="13" t="s">
        <v>72</v>
      </c>
      <c r="AY2038" s="148" t="s">
        <v>158</v>
      </c>
    </row>
    <row r="2039" spans="2:65" s="14" customFormat="1">
      <c r="B2039" s="153"/>
      <c r="D2039" s="142" t="s">
        <v>167</v>
      </c>
      <c r="E2039" s="154" t="s">
        <v>1</v>
      </c>
      <c r="F2039" s="155" t="s">
        <v>200</v>
      </c>
      <c r="H2039" s="156">
        <v>11.6</v>
      </c>
      <c r="L2039" s="153"/>
      <c r="M2039" s="157"/>
      <c r="T2039" s="158"/>
      <c r="AT2039" s="154" t="s">
        <v>167</v>
      </c>
      <c r="AU2039" s="154" t="s">
        <v>82</v>
      </c>
      <c r="AV2039" s="14" t="s">
        <v>165</v>
      </c>
      <c r="AW2039" s="14" t="s">
        <v>28</v>
      </c>
      <c r="AX2039" s="14" t="s">
        <v>80</v>
      </c>
      <c r="AY2039" s="154" t="s">
        <v>158</v>
      </c>
    </row>
    <row r="2040" spans="2:65" s="1" customFormat="1" ht="24.2" customHeight="1">
      <c r="B2040" s="128"/>
      <c r="C2040" s="159" t="s">
        <v>2570</v>
      </c>
      <c r="D2040" s="159" t="s">
        <v>242</v>
      </c>
      <c r="E2040" s="160" t="s">
        <v>2571</v>
      </c>
      <c r="F2040" s="161" t="s">
        <v>2572</v>
      </c>
      <c r="G2040" s="162" t="s">
        <v>237</v>
      </c>
      <c r="H2040" s="163">
        <v>14</v>
      </c>
      <c r="I2040" s="188"/>
      <c r="J2040" s="164">
        <f>ROUND(I2040*H2040,2)</f>
        <v>0</v>
      </c>
      <c r="K2040" s="161" t="s">
        <v>1</v>
      </c>
      <c r="L2040" s="165"/>
      <c r="M2040" s="166" t="s">
        <v>1</v>
      </c>
      <c r="N2040" s="167" t="s">
        <v>37</v>
      </c>
      <c r="O2040" s="137">
        <v>0</v>
      </c>
      <c r="P2040" s="137">
        <f>O2040*H2040</f>
        <v>0</v>
      </c>
      <c r="Q2040" s="137">
        <v>1.7000000000000001E-4</v>
      </c>
      <c r="R2040" s="137">
        <f>Q2040*H2040</f>
        <v>2.3800000000000002E-3</v>
      </c>
      <c r="S2040" s="137">
        <v>0</v>
      </c>
      <c r="T2040" s="138">
        <f>S2040*H2040</f>
        <v>0</v>
      </c>
      <c r="AR2040" s="139" t="s">
        <v>357</v>
      </c>
      <c r="AT2040" s="139" t="s">
        <v>242</v>
      </c>
      <c r="AU2040" s="139" t="s">
        <v>82</v>
      </c>
      <c r="AY2040" s="17" t="s">
        <v>158</v>
      </c>
      <c r="BE2040" s="140">
        <f>IF(N2040="základní",J2040,0)</f>
        <v>0</v>
      </c>
      <c r="BF2040" s="140">
        <f>IF(N2040="snížená",J2040,0)</f>
        <v>0</v>
      </c>
      <c r="BG2040" s="140">
        <f>IF(N2040="zákl. přenesená",J2040,0)</f>
        <v>0</v>
      </c>
      <c r="BH2040" s="140">
        <f>IF(N2040="sníž. přenesená",J2040,0)</f>
        <v>0</v>
      </c>
      <c r="BI2040" s="140">
        <f>IF(N2040="nulová",J2040,0)</f>
        <v>0</v>
      </c>
      <c r="BJ2040" s="17" t="s">
        <v>80</v>
      </c>
      <c r="BK2040" s="140">
        <f>ROUND(I2040*H2040,2)</f>
        <v>0</v>
      </c>
      <c r="BL2040" s="17" t="s">
        <v>255</v>
      </c>
      <c r="BM2040" s="139" t="s">
        <v>2573</v>
      </c>
    </row>
    <row r="2041" spans="2:65" s="13" customFormat="1">
      <c r="B2041" s="147"/>
      <c r="D2041" s="142" t="s">
        <v>167</v>
      </c>
      <c r="E2041" s="148" t="s">
        <v>1</v>
      </c>
      <c r="F2041" s="149" t="s">
        <v>2574</v>
      </c>
      <c r="H2041" s="150">
        <v>14</v>
      </c>
      <c r="L2041" s="147"/>
      <c r="M2041" s="151"/>
      <c r="T2041" s="152"/>
      <c r="AT2041" s="148" t="s">
        <v>167</v>
      </c>
      <c r="AU2041" s="148" t="s">
        <v>82</v>
      </c>
      <c r="AV2041" s="13" t="s">
        <v>82</v>
      </c>
      <c r="AW2041" s="13" t="s">
        <v>28</v>
      </c>
      <c r="AX2041" s="13" t="s">
        <v>80</v>
      </c>
      <c r="AY2041" s="148" t="s">
        <v>158</v>
      </c>
    </row>
    <row r="2042" spans="2:65" s="1" customFormat="1" ht="16.5" customHeight="1">
      <c r="B2042" s="128"/>
      <c r="C2042" s="129" t="s">
        <v>2575</v>
      </c>
      <c r="D2042" s="129" t="s">
        <v>160</v>
      </c>
      <c r="E2042" s="130" t="s">
        <v>2576</v>
      </c>
      <c r="F2042" s="131" t="s">
        <v>2577</v>
      </c>
      <c r="G2042" s="132" t="s">
        <v>310</v>
      </c>
      <c r="H2042" s="133">
        <v>65</v>
      </c>
      <c r="I2042" s="184"/>
      <c r="J2042" s="134">
        <f>ROUND(I2042*H2042,2)</f>
        <v>0</v>
      </c>
      <c r="K2042" s="131" t="s">
        <v>164</v>
      </c>
      <c r="L2042" s="29"/>
      <c r="M2042" s="135" t="s">
        <v>1</v>
      </c>
      <c r="N2042" s="136" t="s">
        <v>37</v>
      </c>
      <c r="O2042" s="137">
        <v>3.5000000000000003E-2</v>
      </c>
      <c r="P2042" s="137">
        <f>O2042*H2042</f>
        <v>2.2750000000000004</v>
      </c>
      <c r="Q2042" s="137">
        <v>2.1000000000000001E-4</v>
      </c>
      <c r="R2042" s="137">
        <f>Q2042*H2042</f>
        <v>1.3650000000000001E-2</v>
      </c>
      <c r="S2042" s="137">
        <v>0</v>
      </c>
      <c r="T2042" s="138">
        <f>S2042*H2042</f>
        <v>0</v>
      </c>
      <c r="AR2042" s="139" t="s">
        <v>255</v>
      </c>
      <c r="AT2042" s="139" t="s">
        <v>160</v>
      </c>
      <c r="AU2042" s="139" t="s">
        <v>82</v>
      </c>
      <c r="AY2042" s="17" t="s">
        <v>158</v>
      </c>
      <c r="BE2042" s="140">
        <f>IF(N2042="základní",J2042,0)</f>
        <v>0</v>
      </c>
      <c r="BF2042" s="140">
        <f>IF(N2042="snížená",J2042,0)</f>
        <v>0</v>
      </c>
      <c r="BG2042" s="140">
        <f>IF(N2042="zákl. přenesená",J2042,0)</f>
        <v>0</v>
      </c>
      <c r="BH2042" s="140">
        <f>IF(N2042="sníž. přenesená",J2042,0)</f>
        <v>0</v>
      </c>
      <c r="BI2042" s="140">
        <f>IF(N2042="nulová",J2042,0)</f>
        <v>0</v>
      </c>
      <c r="BJ2042" s="17" t="s">
        <v>80</v>
      </c>
      <c r="BK2042" s="140">
        <f>ROUND(I2042*H2042,2)</f>
        <v>0</v>
      </c>
      <c r="BL2042" s="17" t="s">
        <v>255</v>
      </c>
      <c r="BM2042" s="139" t="s">
        <v>2578</v>
      </c>
    </row>
    <row r="2043" spans="2:65" s="12" customFormat="1">
      <c r="B2043" s="141"/>
      <c r="D2043" s="142" t="s">
        <v>167</v>
      </c>
      <c r="E2043" s="143" t="s">
        <v>1</v>
      </c>
      <c r="F2043" s="144" t="s">
        <v>952</v>
      </c>
      <c r="H2043" s="143" t="s">
        <v>1</v>
      </c>
      <c r="L2043" s="141"/>
      <c r="M2043" s="145"/>
      <c r="T2043" s="146"/>
      <c r="AT2043" s="143" t="s">
        <v>167</v>
      </c>
      <c r="AU2043" s="143" t="s">
        <v>82</v>
      </c>
      <c r="AV2043" s="12" t="s">
        <v>80</v>
      </c>
      <c r="AW2043" s="12" t="s">
        <v>28</v>
      </c>
      <c r="AX2043" s="12" t="s">
        <v>72</v>
      </c>
      <c r="AY2043" s="143" t="s">
        <v>158</v>
      </c>
    </row>
    <row r="2044" spans="2:65" s="13" customFormat="1">
      <c r="B2044" s="147"/>
      <c r="D2044" s="142" t="s">
        <v>167</v>
      </c>
      <c r="E2044" s="148" t="s">
        <v>1</v>
      </c>
      <c r="F2044" s="149" t="s">
        <v>2579</v>
      </c>
      <c r="H2044" s="150">
        <v>45</v>
      </c>
      <c r="L2044" s="147"/>
      <c r="M2044" s="151"/>
      <c r="T2044" s="152"/>
      <c r="AT2044" s="148" t="s">
        <v>167</v>
      </c>
      <c r="AU2044" s="148" t="s">
        <v>82</v>
      </c>
      <c r="AV2044" s="13" t="s">
        <v>82</v>
      </c>
      <c r="AW2044" s="13" t="s">
        <v>28</v>
      </c>
      <c r="AX2044" s="13" t="s">
        <v>72</v>
      </c>
      <c r="AY2044" s="148" t="s">
        <v>158</v>
      </c>
    </row>
    <row r="2045" spans="2:65" s="12" customFormat="1">
      <c r="B2045" s="141"/>
      <c r="D2045" s="142" t="s">
        <v>167</v>
      </c>
      <c r="E2045" s="143" t="s">
        <v>1</v>
      </c>
      <c r="F2045" s="144" t="s">
        <v>2554</v>
      </c>
      <c r="H2045" s="143" t="s">
        <v>1</v>
      </c>
      <c r="L2045" s="141"/>
      <c r="M2045" s="145"/>
      <c r="T2045" s="146"/>
      <c r="AT2045" s="143" t="s">
        <v>167</v>
      </c>
      <c r="AU2045" s="143" t="s">
        <v>82</v>
      </c>
      <c r="AV2045" s="12" t="s">
        <v>80</v>
      </c>
      <c r="AW2045" s="12" t="s">
        <v>28</v>
      </c>
      <c r="AX2045" s="12" t="s">
        <v>72</v>
      </c>
      <c r="AY2045" s="143" t="s">
        <v>158</v>
      </c>
    </row>
    <row r="2046" spans="2:65" s="13" customFormat="1">
      <c r="B2046" s="147"/>
      <c r="D2046" s="142" t="s">
        <v>167</v>
      </c>
      <c r="E2046" s="148" t="s">
        <v>1</v>
      </c>
      <c r="F2046" s="149" t="s">
        <v>2580</v>
      </c>
      <c r="H2046" s="150">
        <v>20</v>
      </c>
      <c r="L2046" s="147"/>
      <c r="M2046" s="151"/>
      <c r="T2046" s="152"/>
      <c r="AT2046" s="148" t="s">
        <v>167</v>
      </c>
      <c r="AU2046" s="148" t="s">
        <v>82</v>
      </c>
      <c r="AV2046" s="13" t="s">
        <v>82</v>
      </c>
      <c r="AW2046" s="13" t="s">
        <v>28</v>
      </c>
      <c r="AX2046" s="13" t="s">
        <v>72</v>
      </c>
      <c r="AY2046" s="148" t="s">
        <v>158</v>
      </c>
    </row>
    <row r="2047" spans="2:65" s="14" customFormat="1">
      <c r="B2047" s="153"/>
      <c r="D2047" s="142" t="s">
        <v>167</v>
      </c>
      <c r="E2047" s="154" t="s">
        <v>1</v>
      </c>
      <c r="F2047" s="155" t="s">
        <v>200</v>
      </c>
      <c r="H2047" s="156">
        <v>65</v>
      </c>
      <c r="L2047" s="153"/>
      <c r="M2047" s="157"/>
      <c r="T2047" s="158"/>
      <c r="AT2047" s="154" t="s">
        <v>167</v>
      </c>
      <c r="AU2047" s="154" t="s">
        <v>82</v>
      </c>
      <c r="AV2047" s="14" t="s">
        <v>165</v>
      </c>
      <c r="AW2047" s="14" t="s">
        <v>28</v>
      </c>
      <c r="AX2047" s="14" t="s">
        <v>80</v>
      </c>
      <c r="AY2047" s="154" t="s">
        <v>158</v>
      </c>
    </row>
    <row r="2048" spans="2:65" s="1" customFormat="1" ht="16.5" customHeight="1">
      <c r="B2048" s="128"/>
      <c r="C2048" s="129" t="s">
        <v>2581</v>
      </c>
      <c r="D2048" s="129" t="s">
        <v>160</v>
      </c>
      <c r="E2048" s="130" t="s">
        <v>2582</v>
      </c>
      <c r="F2048" s="131" t="s">
        <v>2583</v>
      </c>
      <c r="G2048" s="132" t="s">
        <v>310</v>
      </c>
      <c r="H2048" s="133">
        <v>4</v>
      </c>
      <c r="I2048" s="184"/>
      <c r="J2048" s="134">
        <f>ROUND(I2048*H2048,2)</f>
        <v>0</v>
      </c>
      <c r="K2048" s="131" t="s">
        <v>164</v>
      </c>
      <c r="L2048" s="29"/>
      <c r="M2048" s="135" t="s">
        <v>1</v>
      </c>
      <c r="N2048" s="136" t="s">
        <v>37</v>
      </c>
      <c r="O2048" s="137">
        <v>3.5000000000000003E-2</v>
      </c>
      <c r="P2048" s="137">
        <f>O2048*H2048</f>
        <v>0.14000000000000001</v>
      </c>
      <c r="Q2048" s="137">
        <v>2.0000000000000001E-4</v>
      </c>
      <c r="R2048" s="137">
        <f>Q2048*H2048</f>
        <v>8.0000000000000004E-4</v>
      </c>
      <c r="S2048" s="137">
        <v>0</v>
      </c>
      <c r="T2048" s="138">
        <f>S2048*H2048</f>
        <v>0</v>
      </c>
      <c r="AR2048" s="139" t="s">
        <v>255</v>
      </c>
      <c r="AT2048" s="139" t="s">
        <v>160</v>
      </c>
      <c r="AU2048" s="139" t="s">
        <v>82</v>
      </c>
      <c r="AY2048" s="17" t="s">
        <v>158</v>
      </c>
      <c r="BE2048" s="140">
        <f>IF(N2048="základní",J2048,0)</f>
        <v>0</v>
      </c>
      <c r="BF2048" s="140">
        <f>IF(N2048="snížená",J2048,0)</f>
        <v>0</v>
      </c>
      <c r="BG2048" s="140">
        <f>IF(N2048="zákl. přenesená",J2048,0)</f>
        <v>0</v>
      </c>
      <c r="BH2048" s="140">
        <f>IF(N2048="sníž. přenesená",J2048,0)</f>
        <v>0</v>
      </c>
      <c r="BI2048" s="140">
        <f>IF(N2048="nulová",J2048,0)</f>
        <v>0</v>
      </c>
      <c r="BJ2048" s="17" t="s">
        <v>80</v>
      </c>
      <c r="BK2048" s="140">
        <f>ROUND(I2048*H2048,2)</f>
        <v>0</v>
      </c>
      <c r="BL2048" s="17" t="s">
        <v>255</v>
      </c>
      <c r="BM2048" s="139" t="s">
        <v>2584</v>
      </c>
    </row>
    <row r="2049" spans="2:65" s="12" customFormat="1">
      <c r="B2049" s="141"/>
      <c r="D2049" s="142" t="s">
        <v>167</v>
      </c>
      <c r="E2049" s="143" t="s">
        <v>1</v>
      </c>
      <c r="F2049" s="144" t="s">
        <v>952</v>
      </c>
      <c r="H2049" s="143" t="s">
        <v>1</v>
      </c>
      <c r="L2049" s="141"/>
      <c r="M2049" s="145"/>
      <c r="T2049" s="146"/>
      <c r="AT2049" s="143" t="s">
        <v>167</v>
      </c>
      <c r="AU2049" s="143" t="s">
        <v>82</v>
      </c>
      <c r="AV2049" s="12" t="s">
        <v>80</v>
      </c>
      <c r="AW2049" s="12" t="s">
        <v>28</v>
      </c>
      <c r="AX2049" s="12" t="s">
        <v>72</v>
      </c>
      <c r="AY2049" s="143" t="s">
        <v>158</v>
      </c>
    </row>
    <row r="2050" spans="2:65" s="13" customFormat="1">
      <c r="B2050" s="147"/>
      <c r="D2050" s="142" t="s">
        <v>167</v>
      </c>
      <c r="E2050" s="148" t="s">
        <v>1</v>
      </c>
      <c r="F2050" s="149" t="s">
        <v>165</v>
      </c>
      <c r="H2050" s="150">
        <v>4</v>
      </c>
      <c r="L2050" s="147"/>
      <c r="M2050" s="151"/>
      <c r="T2050" s="152"/>
      <c r="AT2050" s="148" t="s">
        <v>167</v>
      </c>
      <c r="AU2050" s="148" t="s">
        <v>82</v>
      </c>
      <c r="AV2050" s="13" t="s">
        <v>82</v>
      </c>
      <c r="AW2050" s="13" t="s">
        <v>28</v>
      </c>
      <c r="AX2050" s="13" t="s">
        <v>80</v>
      </c>
      <c r="AY2050" s="148" t="s">
        <v>158</v>
      </c>
    </row>
    <row r="2051" spans="2:65" s="1" customFormat="1" ht="16.5" customHeight="1">
      <c r="B2051" s="128"/>
      <c r="C2051" s="129" t="s">
        <v>2585</v>
      </c>
      <c r="D2051" s="129" t="s">
        <v>160</v>
      </c>
      <c r="E2051" s="130" t="s">
        <v>2586</v>
      </c>
      <c r="F2051" s="131" t="s">
        <v>2587</v>
      </c>
      <c r="G2051" s="132" t="s">
        <v>237</v>
      </c>
      <c r="H2051" s="133">
        <v>98.65</v>
      </c>
      <c r="I2051" s="184"/>
      <c r="J2051" s="134">
        <f>ROUND(I2051*H2051,2)</f>
        <v>0</v>
      </c>
      <c r="K2051" s="131" t="s">
        <v>164</v>
      </c>
      <c r="L2051" s="29"/>
      <c r="M2051" s="135" t="s">
        <v>1</v>
      </c>
      <c r="N2051" s="136" t="s">
        <v>37</v>
      </c>
      <c r="O2051" s="137">
        <v>0.06</v>
      </c>
      <c r="P2051" s="137">
        <f>O2051*H2051</f>
        <v>5.9190000000000005</v>
      </c>
      <c r="Q2051" s="137">
        <v>3.2000000000000003E-4</v>
      </c>
      <c r="R2051" s="137">
        <f>Q2051*H2051</f>
        <v>3.1568000000000006E-2</v>
      </c>
      <c r="S2051" s="137">
        <v>0</v>
      </c>
      <c r="T2051" s="138">
        <f>S2051*H2051</f>
        <v>0</v>
      </c>
      <c r="AR2051" s="139" t="s">
        <v>255</v>
      </c>
      <c r="AT2051" s="139" t="s">
        <v>160</v>
      </c>
      <c r="AU2051" s="139" t="s">
        <v>82</v>
      </c>
      <c r="AY2051" s="17" t="s">
        <v>158</v>
      </c>
      <c r="BE2051" s="140">
        <f>IF(N2051="základní",J2051,0)</f>
        <v>0</v>
      </c>
      <c r="BF2051" s="140">
        <f>IF(N2051="snížená",J2051,0)</f>
        <v>0</v>
      </c>
      <c r="BG2051" s="140">
        <f>IF(N2051="zákl. přenesená",J2051,0)</f>
        <v>0</v>
      </c>
      <c r="BH2051" s="140">
        <f>IF(N2051="sníž. přenesená",J2051,0)</f>
        <v>0</v>
      </c>
      <c r="BI2051" s="140">
        <f>IF(N2051="nulová",J2051,0)</f>
        <v>0</v>
      </c>
      <c r="BJ2051" s="17" t="s">
        <v>80</v>
      </c>
      <c r="BK2051" s="140">
        <f>ROUND(I2051*H2051,2)</f>
        <v>0</v>
      </c>
      <c r="BL2051" s="17" t="s">
        <v>255</v>
      </c>
      <c r="BM2051" s="139" t="s">
        <v>2588</v>
      </c>
    </row>
    <row r="2052" spans="2:65" s="12" customFormat="1">
      <c r="B2052" s="141"/>
      <c r="D2052" s="142" t="s">
        <v>167</v>
      </c>
      <c r="E2052" s="143" t="s">
        <v>1</v>
      </c>
      <c r="F2052" s="144" t="s">
        <v>952</v>
      </c>
      <c r="H2052" s="143" t="s">
        <v>1</v>
      </c>
      <c r="L2052" s="141"/>
      <c r="M2052" s="145"/>
      <c r="T2052" s="146"/>
      <c r="AT2052" s="143" t="s">
        <v>167</v>
      </c>
      <c r="AU2052" s="143" t="s">
        <v>82</v>
      </c>
      <c r="AV2052" s="12" t="s">
        <v>80</v>
      </c>
      <c r="AW2052" s="12" t="s">
        <v>28</v>
      </c>
      <c r="AX2052" s="12" t="s">
        <v>72</v>
      </c>
      <c r="AY2052" s="143" t="s">
        <v>158</v>
      </c>
    </row>
    <row r="2053" spans="2:65" s="13" customFormat="1">
      <c r="B2053" s="147"/>
      <c r="D2053" s="142" t="s">
        <v>167</v>
      </c>
      <c r="E2053" s="148" t="s">
        <v>1</v>
      </c>
      <c r="F2053" s="149" t="s">
        <v>2589</v>
      </c>
      <c r="H2053" s="150">
        <v>5.18</v>
      </c>
      <c r="L2053" s="147"/>
      <c r="M2053" s="151"/>
      <c r="T2053" s="152"/>
      <c r="AT2053" s="148" t="s">
        <v>167</v>
      </c>
      <c r="AU2053" s="148" t="s">
        <v>82</v>
      </c>
      <c r="AV2053" s="13" t="s">
        <v>82</v>
      </c>
      <c r="AW2053" s="13" t="s">
        <v>28</v>
      </c>
      <c r="AX2053" s="13" t="s">
        <v>72</v>
      </c>
      <c r="AY2053" s="148" t="s">
        <v>158</v>
      </c>
    </row>
    <row r="2054" spans="2:65" s="13" customFormat="1">
      <c r="B2054" s="147"/>
      <c r="D2054" s="142" t="s">
        <v>167</v>
      </c>
      <c r="E2054" s="148" t="s">
        <v>1</v>
      </c>
      <c r="F2054" s="149" t="s">
        <v>2590</v>
      </c>
      <c r="H2054" s="150">
        <v>8.3800000000000008</v>
      </c>
      <c r="L2054" s="147"/>
      <c r="M2054" s="151"/>
      <c r="T2054" s="152"/>
      <c r="AT2054" s="148" t="s">
        <v>167</v>
      </c>
      <c r="AU2054" s="148" t="s">
        <v>82</v>
      </c>
      <c r="AV2054" s="13" t="s">
        <v>82</v>
      </c>
      <c r="AW2054" s="13" t="s">
        <v>28</v>
      </c>
      <c r="AX2054" s="13" t="s">
        <v>72</v>
      </c>
      <c r="AY2054" s="148" t="s">
        <v>158</v>
      </c>
    </row>
    <row r="2055" spans="2:65" s="13" customFormat="1">
      <c r="B2055" s="147"/>
      <c r="D2055" s="142" t="s">
        <v>167</v>
      </c>
      <c r="E2055" s="148" t="s">
        <v>1</v>
      </c>
      <c r="F2055" s="149" t="s">
        <v>2591</v>
      </c>
      <c r="H2055" s="150">
        <v>10.62</v>
      </c>
      <c r="L2055" s="147"/>
      <c r="M2055" s="151"/>
      <c r="T2055" s="152"/>
      <c r="AT2055" s="148" t="s">
        <v>167</v>
      </c>
      <c r="AU2055" s="148" t="s">
        <v>82</v>
      </c>
      <c r="AV2055" s="13" t="s">
        <v>82</v>
      </c>
      <c r="AW2055" s="13" t="s">
        <v>28</v>
      </c>
      <c r="AX2055" s="13" t="s">
        <v>72</v>
      </c>
      <c r="AY2055" s="148" t="s">
        <v>158</v>
      </c>
    </row>
    <row r="2056" spans="2:65" s="13" customFormat="1">
      <c r="B2056" s="147"/>
      <c r="D2056" s="142" t="s">
        <v>167</v>
      </c>
      <c r="E2056" s="148" t="s">
        <v>1</v>
      </c>
      <c r="F2056" s="149" t="s">
        <v>2592</v>
      </c>
      <c r="H2056" s="150">
        <v>10.08</v>
      </c>
      <c r="L2056" s="147"/>
      <c r="M2056" s="151"/>
      <c r="T2056" s="152"/>
      <c r="AT2056" s="148" t="s">
        <v>167</v>
      </c>
      <c r="AU2056" s="148" t="s">
        <v>82</v>
      </c>
      <c r="AV2056" s="13" t="s">
        <v>82</v>
      </c>
      <c r="AW2056" s="13" t="s">
        <v>28</v>
      </c>
      <c r="AX2056" s="13" t="s">
        <v>72</v>
      </c>
      <c r="AY2056" s="148" t="s">
        <v>158</v>
      </c>
    </row>
    <row r="2057" spans="2:65" s="13" customFormat="1">
      <c r="B2057" s="147"/>
      <c r="D2057" s="142" t="s">
        <v>167</v>
      </c>
      <c r="E2057" s="148" t="s">
        <v>1</v>
      </c>
      <c r="F2057" s="149" t="s">
        <v>2593</v>
      </c>
      <c r="H2057" s="150">
        <v>5.48</v>
      </c>
      <c r="L2057" s="147"/>
      <c r="M2057" s="151"/>
      <c r="T2057" s="152"/>
      <c r="AT2057" s="148" t="s">
        <v>167</v>
      </c>
      <c r="AU2057" s="148" t="s">
        <v>82</v>
      </c>
      <c r="AV2057" s="13" t="s">
        <v>82</v>
      </c>
      <c r="AW2057" s="13" t="s">
        <v>28</v>
      </c>
      <c r="AX2057" s="13" t="s">
        <v>72</v>
      </c>
      <c r="AY2057" s="148" t="s">
        <v>158</v>
      </c>
    </row>
    <row r="2058" spans="2:65" s="13" customFormat="1">
      <c r="B2058" s="147"/>
      <c r="D2058" s="142" t="s">
        <v>167</v>
      </c>
      <c r="E2058" s="148" t="s">
        <v>1</v>
      </c>
      <c r="F2058" s="149" t="s">
        <v>2594</v>
      </c>
      <c r="H2058" s="150">
        <v>12.56</v>
      </c>
      <c r="L2058" s="147"/>
      <c r="M2058" s="151"/>
      <c r="T2058" s="152"/>
      <c r="AT2058" s="148" t="s">
        <v>167</v>
      </c>
      <c r="AU2058" s="148" t="s">
        <v>82</v>
      </c>
      <c r="AV2058" s="13" t="s">
        <v>82</v>
      </c>
      <c r="AW2058" s="13" t="s">
        <v>28</v>
      </c>
      <c r="AX2058" s="13" t="s">
        <v>72</v>
      </c>
      <c r="AY2058" s="148" t="s">
        <v>158</v>
      </c>
    </row>
    <row r="2059" spans="2:65" s="15" customFormat="1">
      <c r="B2059" s="168"/>
      <c r="D2059" s="142" t="s">
        <v>167</v>
      </c>
      <c r="E2059" s="169" t="s">
        <v>1</v>
      </c>
      <c r="F2059" s="170" t="s">
        <v>331</v>
      </c>
      <c r="H2059" s="171">
        <v>52.3</v>
      </c>
      <c r="L2059" s="168"/>
      <c r="M2059" s="172"/>
      <c r="T2059" s="173"/>
      <c r="AT2059" s="169" t="s">
        <v>167</v>
      </c>
      <c r="AU2059" s="169" t="s">
        <v>82</v>
      </c>
      <c r="AV2059" s="15" t="s">
        <v>178</v>
      </c>
      <c r="AW2059" s="15" t="s">
        <v>28</v>
      </c>
      <c r="AX2059" s="15" t="s">
        <v>72</v>
      </c>
      <c r="AY2059" s="169" t="s">
        <v>158</v>
      </c>
    </row>
    <row r="2060" spans="2:65" s="12" customFormat="1">
      <c r="B2060" s="141"/>
      <c r="D2060" s="142" t="s">
        <v>167</v>
      </c>
      <c r="E2060" s="143" t="s">
        <v>1</v>
      </c>
      <c r="F2060" s="144" t="s">
        <v>2554</v>
      </c>
      <c r="H2060" s="143" t="s">
        <v>1</v>
      </c>
      <c r="L2060" s="141"/>
      <c r="M2060" s="145"/>
      <c r="T2060" s="146"/>
      <c r="AT2060" s="143" t="s">
        <v>167</v>
      </c>
      <c r="AU2060" s="143" t="s">
        <v>82</v>
      </c>
      <c r="AV2060" s="12" t="s">
        <v>80</v>
      </c>
      <c r="AW2060" s="12" t="s">
        <v>28</v>
      </c>
      <c r="AX2060" s="12" t="s">
        <v>72</v>
      </c>
      <c r="AY2060" s="143" t="s">
        <v>158</v>
      </c>
    </row>
    <row r="2061" spans="2:65" s="13" customFormat="1">
      <c r="B2061" s="147"/>
      <c r="D2061" s="142" t="s">
        <v>167</v>
      </c>
      <c r="E2061" s="148" t="s">
        <v>1</v>
      </c>
      <c r="F2061" s="149" t="s">
        <v>2595</v>
      </c>
      <c r="H2061" s="150">
        <v>13.96</v>
      </c>
      <c r="L2061" s="147"/>
      <c r="M2061" s="151"/>
      <c r="T2061" s="152"/>
      <c r="AT2061" s="148" t="s">
        <v>167</v>
      </c>
      <c r="AU2061" s="148" t="s">
        <v>82</v>
      </c>
      <c r="AV2061" s="13" t="s">
        <v>82</v>
      </c>
      <c r="AW2061" s="13" t="s">
        <v>28</v>
      </c>
      <c r="AX2061" s="13" t="s">
        <v>72</v>
      </c>
      <c r="AY2061" s="148" t="s">
        <v>158</v>
      </c>
    </row>
    <row r="2062" spans="2:65" s="13" customFormat="1">
      <c r="B2062" s="147"/>
      <c r="D2062" s="142" t="s">
        <v>167</v>
      </c>
      <c r="E2062" s="148" t="s">
        <v>1</v>
      </c>
      <c r="F2062" s="149" t="s">
        <v>2596</v>
      </c>
      <c r="H2062" s="150">
        <v>19.170000000000002</v>
      </c>
      <c r="L2062" s="147"/>
      <c r="M2062" s="151"/>
      <c r="T2062" s="152"/>
      <c r="AT2062" s="148" t="s">
        <v>167</v>
      </c>
      <c r="AU2062" s="148" t="s">
        <v>82</v>
      </c>
      <c r="AV2062" s="13" t="s">
        <v>82</v>
      </c>
      <c r="AW2062" s="13" t="s">
        <v>28</v>
      </c>
      <c r="AX2062" s="13" t="s">
        <v>72</v>
      </c>
      <c r="AY2062" s="148" t="s">
        <v>158</v>
      </c>
    </row>
    <row r="2063" spans="2:65" s="13" customFormat="1">
      <c r="B2063" s="147"/>
      <c r="D2063" s="142" t="s">
        <v>167</v>
      </c>
      <c r="E2063" s="148" t="s">
        <v>1</v>
      </c>
      <c r="F2063" s="149" t="s">
        <v>2597</v>
      </c>
      <c r="H2063" s="150">
        <v>13.22</v>
      </c>
      <c r="L2063" s="147"/>
      <c r="M2063" s="151"/>
      <c r="T2063" s="152"/>
      <c r="AT2063" s="148" t="s">
        <v>167</v>
      </c>
      <c r="AU2063" s="148" t="s">
        <v>82</v>
      </c>
      <c r="AV2063" s="13" t="s">
        <v>82</v>
      </c>
      <c r="AW2063" s="13" t="s">
        <v>28</v>
      </c>
      <c r="AX2063" s="13" t="s">
        <v>72</v>
      </c>
      <c r="AY2063" s="148" t="s">
        <v>158</v>
      </c>
    </row>
    <row r="2064" spans="2:65" s="15" customFormat="1">
      <c r="B2064" s="168"/>
      <c r="D2064" s="142" t="s">
        <v>167</v>
      </c>
      <c r="E2064" s="169" t="s">
        <v>1</v>
      </c>
      <c r="F2064" s="170" t="s">
        <v>331</v>
      </c>
      <c r="H2064" s="171">
        <v>46.35</v>
      </c>
      <c r="L2064" s="168"/>
      <c r="M2064" s="172"/>
      <c r="T2064" s="173"/>
      <c r="AT2064" s="169" t="s">
        <v>167</v>
      </c>
      <c r="AU2064" s="169" t="s">
        <v>82</v>
      </c>
      <c r="AV2064" s="15" t="s">
        <v>178</v>
      </c>
      <c r="AW2064" s="15" t="s">
        <v>28</v>
      </c>
      <c r="AX2064" s="15" t="s">
        <v>72</v>
      </c>
      <c r="AY2064" s="169" t="s">
        <v>158</v>
      </c>
    </row>
    <row r="2065" spans="2:65" s="14" customFormat="1">
      <c r="B2065" s="153"/>
      <c r="D2065" s="142" t="s">
        <v>167</v>
      </c>
      <c r="E2065" s="154" t="s">
        <v>1</v>
      </c>
      <c r="F2065" s="155" t="s">
        <v>200</v>
      </c>
      <c r="H2065" s="156">
        <v>98.65</v>
      </c>
      <c r="L2065" s="153"/>
      <c r="M2065" s="157"/>
      <c r="T2065" s="158"/>
      <c r="AT2065" s="154" t="s">
        <v>167</v>
      </c>
      <c r="AU2065" s="154" t="s">
        <v>82</v>
      </c>
      <c r="AV2065" s="14" t="s">
        <v>165</v>
      </c>
      <c r="AW2065" s="14" t="s">
        <v>28</v>
      </c>
      <c r="AX2065" s="14" t="s">
        <v>80</v>
      </c>
      <c r="AY2065" s="154" t="s">
        <v>158</v>
      </c>
    </row>
    <row r="2066" spans="2:65" s="1" customFormat="1" ht="24.2" customHeight="1">
      <c r="B2066" s="128"/>
      <c r="C2066" s="129" t="s">
        <v>2598</v>
      </c>
      <c r="D2066" s="129" t="s">
        <v>160</v>
      </c>
      <c r="E2066" s="130" t="s">
        <v>2599</v>
      </c>
      <c r="F2066" s="131" t="s">
        <v>2600</v>
      </c>
      <c r="G2066" s="132" t="s">
        <v>188</v>
      </c>
      <c r="H2066" s="133">
        <v>7.5019999999999998</v>
      </c>
      <c r="I2066" s="184"/>
      <c r="J2066" s="134">
        <f>ROUND(I2066*H2066,2)</f>
        <v>0</v>
      </c>
      <c r="K2066" s="131" t="s">
        <v>164</v>
      </c>
      <c r="L2066" s="29"/>
      <c r="M2066" s="135" t="s">
        <v>1</v>
      </c>
      <c r="N2066" s="136" t="s">
        <v>37</v>
      </c>
      <c r="O2066" s="137">
        <v>1.2649999999999999</v>
      </c>
      <c r="P2066" s="137">
        <f>O2066*H2066</f>
        <v>9.4900299999999991</v>
      </c>
      <c r="Q2066" s="137">
        <v>0</v>
      </c>
      <c r="R2066" s="137">
        <f>Q2066*H2066</f>
        <v>0</v>
      </c>
      <c r="S2066" s="137">
        <v>0</v>
      </c>
      <c r="T2066" s="138">
        <f>S2066*H2066</f>
        <v>0</v>
      </c>
      <c r="AR2066" s="139" t="s">
        <v>255</v>
      </c>
      <c r="AT2066" s="139" t="s">
        <v>160</v>
      </c>
      <c r="AU2066" s="139" t="s">
        <v>82</v>
      </c>
      <c r="AY2066" s="17" t="s">
        <v>158</v>
      </c>
      <c r="BE2066" s="140">
        <f>IF(N2066="základní",J2066,0)</f>
        <v>0</v>
      </c>
      <c r="BF2066" s="140">
        <f>IF(N2066="snížená",J2066,0)</f>
        <v>0</v>
      </c>
      <c r="BG2066" s="140">
        <f>IF(N2066="zákl. přenesená",J2066,0)</f>
        <v>0</v>
      </c>
      <c r="BH2066" s="140">
        <f>IF(N2066="sníž. přenesená",J2066,0)</f>
        <v>0</v>
      </c>
      <c r="BI2066" s="140">
        <f>IF(N2066="nulová",J2066,0)</f>
        <v>0</v>
      </c>
      <c r="BJ2066" s="17" t="s">
        <v>80</v>
      </c>
      <c r="BK2066" s="140">
        <f>ROUND(I2066*H2066,2)</f>
        <v>0</v>
      </c>
      <c r="BL2066" s="17" t="s">
        <v>255</v>
      </c>
      <c r="BM2066" s="139" t="s">
        <v>2601</v>
      </c>
    </row>
    <row r="2067" spans="2:65" s="11" customFormat="1" ht="22.9" customHeight="1">
      <c r="B2067" s="117"/>
      <c r="D2067" s="118" t="s">
        <v>71</v>
      </c>
      <c r="E2067" s="126" t="s">
        <v>2602</v>
      </c>
      <c r="F2067" s="126" t="s">
        <v>2603</v>
      </c>
      <c r="J2067" s="127">
        <f>BK2067</f>
        <v>0</v>
      </c>
      <c r="L2067" s="117"/>
      <c r="M2067" s="121"/>
      <c r="P2067" s="122">
        <f>SUM(P2068:P2074)</f>
        <v>14.048471000000001</v>
      </c>
      <c r="R2067" s="122">
        <f>SUM(R2068:R2074)</f>
        <v>0.15146000000000001</v>
      </c>
      <c r="T2067" s="123">
        <f>SUM(T2068:T2074)</f>
        <v>0</v>
      </c>
      <c r="AR2067" s="118" t="s">
        <v>82</v>
      </c>
      <c r="AT2067" s="124" t="s">
        <v>71</v>
      </c>
      <c r="AU2067" s="124" t="s">
        <v>80</v>
      </c>
      <c r="AY2067" s="118" t="s">
        <v>158</v>
      </c>
      <c r="BK2067" s="125">
        <f>SUM(BK2068:BK2074)</f>
        <v>0</v>
      </c>
    </row>
    <row r="2068" spans="2:65" s="1" customFormat="1" ht="33" customHeight="1">
      <c r="B2068" s="128"/>
      <c r="C2068" s="129" t="s">
        <v>2604</v>
      </c>
      <c r="D2068" s="129" t="s">
        <v>160</v>
      </c>
      <c r="E2068" s="130" t="s">
        <v>2605</v>
      </c>
      <c r="F2068" s="131" t="s">
        <v>2606</v>
      </c>
      <c r="G2068" s="132" t="s">
        <v>310</v>
      </c>
      <c r="H2068" s="133">
        <v>2</v>
      </c>
      <c r="I2068" s="184"/>
      <c r="J2068" s="134">
        <f>ROUND(I2068*H2068,2)</f>
        <v>0</v>
      </c>
      <c r="K2068" s="131" t="s">
        <v>164</v>
      </c>
      <c r="L2068" s="29"/>
      <c r="M2068" s="135" t="s">
        <v>1</v>
      </c>
      <c r="N2068" s="136" t="s">
        <v>37</v>
      </c>
      <c r="O2068" s="137">
        <v>2.73</v>
      </c>
      <c r="P2068" s="137">
        <f>O2068*H2068</f>
        <v>5.46</v>
      </c>
      <c r="Q2068" s="137">
        <v>1.908E-2</v>
      </c>
      <c r="R2068" s="137">
        <f>Q2068*H2068</f>
        <v>3.8159999999999999E-2</v>
      </c>
      <c r="S2068" s="137">
        <v>0</v>
      </c>
      <c r="T2068" s="138">
        <f>S2068*H2068</f>
        <v>0</v>
      </c>
      <c r="AR2068" s="139" t="s">
        <v>255</v>
      </c>
      <c r="AT2068" s="139" t="s">
        <v>160</v>
      </c>
      <c r="AU2068" s="139" t="s">
        <v>82</v>
      </c>
      <c r="AY2068" s="17" t="s">
        <v>158</v>
      </c>
      <c r="BE2068" s="140">
        <f>IF(N2068="základní",J2068,0)</f>
        <v>0</v>
      </c>
      <c r="BF2068" s="140">
        <f>IF(N2068="snížená",J2068,0)</f>
        <v>0</v>
      </c>
      <c r="BG2068" s="140">
        <f>IF(N2068="zákl. přenesená",J2068,0)</f>
        <v>0</v>
      </c>
      <c r="BH2068" s="140">
        <f>IF(N2068="sníž. přenesená",J2068,0)</f>
        <v>0</v>
      </c>
      <c r="BI2068" s="140">
        <f>IF(N2068="nulová",J2068,0)</f>
        <v>0</v>
      </c>
      <c r="BJ2068" s="17" t="s">
        <v>80</v>
      </c>
      <c r="BK2068" s="140">
        <f>ROUND(I2068*H2068,2)</f>
        <v>0</v>
      </c>
      <c r="BL2068" s="17" t="s">
        <v>255</v>
      </c>
      <c r="BM2068" s="139" t="s">
        <v>2607</v>
      </c>
    </row>
    <row r="2069" spans="2:65" s="13" customFormat="1">
      <c r="B2069" s="147"/>
      <c r="D2069" s="142" t="s">
        <v>167</v>
      </c>
      <c r="E2069" s="148" t="s">
        <v>1</v>
      </c>
      <c r="F2069" s="149" t="s">
        <v>2608</v>
      </c>
      <c r="H2069" s="150">
        <v>2</v>
      </c>
      <c r="L2069" s="147"/>
      <c r="M2069" s="151"/>
      <c r="T2069" s="152"/>
      <c r="AT2069" s="148" t="s">
        <v>167</v>
      </c>
      <c r="AU2069" s="148" t="s">
        <v>82</v>
      </c>
      <c r="AV2069" s="13" t="s">
        <v>82</v>
      </c>
      <c r="AW2069" s="13" t="s">
        <v>28</v>
      </c>
      <c r="AX2069" s="13" t="s">
        <v>80</v>
      </c>
      <c r="AY2069" s="148" t="s">
        <v>158</v>
      </c>
    </row>
    <row r="2070" spans="2:65" s="1" customFormat="1" ht="33" customHeight="1">
      <c r="B2070" s="128"/>
      <c r="C2070" s="129" t="s">
        <v>2609</v>
      </c>
      <c r="D2070" s="129" t="s">
        <v>160</v>
      </c>
      <c r="E2070" s="130" t="s">
        <v>2610</v>
      </c>
      <c r="F2070" s="131" t="s">
        <v>2611</v>
      </c>
      <c r="G2070" s="132" t="s">
        <v>310</v>
      </c>
      <c r="H2070" s="133">
        <v>1</v>
      </c>
      <c r="I2070" s="184"/>
      <c r="J2070" s="134">
        <f>ROUND(I2070*H2070,2)</f>
        <v>0</v>
      </c>
      <c r="K2070" s="131" t="s">
        <v>164</v>
      </c>
      <c r="L2070" s="29"/>
      <c r="M2070" s="135" t="s">
        <v>1</v>
      </c>
      <c r="N2070" s="136" t="s">
        <v>37</v>
      </c>
      <c r="O2070" s="137">
        <v>3.7090000000000001</v>
      </c>
      <c r="P2070" s="137">
        <f>O2070*H2070</f>
        <v>3.7090000000000001</v>
      </c>
      <c r="Q2070" s="137">
        <v>3.7749999999999999E-2</v>
      </c>
      <c r="R2070" s="137">
        <f>Q2070*H2070</f>
        <v>3.7749999999999999E-2</v>
      </c>
      <c r="S2070" s="137">
        <v>0</v>
      </c>
      <c r="T2070" s="138">
        <f>S2070*H2070</f>
        <v>0</v>
      </c>
      <c r="AR2070" s="139" t="s">
        <v>255</v>
      </c>
      <c r="AT2070" s="139" t="s">
        <v>160</v>
      </c>
      <c r="AU2070" s="139" t="s">
        <v>82</v>
      </c>
      <c r="AY2070" s="17" t="s">
        <v>158</v>
      </c>
      <c r="BE2070" s="140">
        <f>IF(N2070="základní",J2070,0)</f>
        <v>0</v>
      </c>
      <c r="BF2070" s="140">
        <f>IF(N2070="snížená",J2070,0)</f>
        <v>0</v>
      </c>
      <c r="BG2070" s="140">
        <f>IF(N2070="zákl. přenesená",J2070,0)</f>
        <v>0</v>
      </c>
      <c r="BH2070" s="140">
        <f>IF(N2070="sníž. přenesená",J2070,0)</f>
        <v>0</v>
      </c>
      <c r="BI2070" s="140">
        <f>IF(N2070="nulová",J2070,0)</f>
        <v>0</v>
      </c>
      <c r="BJ2070" s="17" t="s">
        <v>80</v>
      </c>
      <c r="BK2070" s="140">
        <f>ROUND(I2070*H2070,2)</f>
        <v>0</v>
      </c>
      <c r="BL2070" s="17" t="s">
        <v>255</v>
      </c>
      <c r="BM2070" s="139" t="s">
        <v>2612</v>
      </c>
    </row>
    <row r="2071" spans="2:65" s="13" customFormat="1">
      <c r="B2071" s="147"/>
      <c r="D2071" s="142" t="s">
        <v>167</v>
      </c>
      <c r="E2071" s="148" t="s">
        <v>1</v>
      </c>
      <c r="F2071" s="149" t="s">
        <v>2613</v>
      </c>
      <c r="H2071" s="150">
        <v>1</v>
      </c>
      <c r="L2071" s="147"/>
      <c r="M2071" s="151"/>
      <c r="T2071" s="152"/>
      <c r="AT2071" s="148" t="s">
        <v>167</v>
      </c>
      <c r="AU2071" s="148" t="s">
        <v>82</v>
      </c>
      <c r="AV2071" s="13" t="s">
        <v>82</v>
      </c>
      <c r="AW2071" s="13" t="s">
        <v>28</v>
      </c>
      <c r="AX2071" s="13" t="s">
        <v>80</v>
      </c>
      <c r="AY2071" s="148" t="s">
        <v>158</v>
      </c>
    </row>
    <row r="2072" spans="2:65" s="1" customFormat="1" ht="33" customHeight="1">
      <c r="B2072" s="128"/>
      <c r="C2072" s="129" t="s">
        <v>2614</v>
      </c>
      <c r="D2072" s="129" t="s">
        <v>160</v>
      </c>
      <c r="E2072" s="130" t="s">
        <v>2615</v>
      </c>
      <c r="F2072" s="131" t="s">
        <v>2616</v>
      </c>
      <c r="G2072" s="132" t="s">
        <v>310</v>
      </c>
      <c r="H2072" s="133">
        <v>1</v>
      </c>
      <c r="I2072" s="184"/>
      <c r="J2072" s="134">
        <f>ROUND(I2072*H2072,2)</f>
        <v>0</v>
      </c>
      <c r="K2072" s="131" t="s">
        <v>164</v>
      </c>
      <c r="L2072" s="29"/>
      <c r="M2072" s="135" t="s">
        <v>1</v>
      </c>
      <c r="N2072" s="136" t="s">
        <v>37</v>
      </c>
      <c r="O2072" s="137">
        <v>4.68</v>
      </c>
      <c r="P2072" s="137">
        <f>O2072*H2072</f>
        <v>4.68</v>
      </c>
      <c r="Q2072" s="137">
        <v>7.5550000000000006E-2</v>
      </c>
      <c r="R2072" s="137">
        <f>Q2072*H2072</f>
        <v>7.5550000000000006E-2</v>
      </c>
      <c r="S2072" s="137">
        <v>0</v>
      </c>
      <c r="T2072" s="138">
        <f>S2072*H2072</f>
        <v>0</v>
      </c>
      <c r="AR2072" s="139" t="s">
        <v>255</v>
      </c>
      <c r="AT2072" s="139" t="s">
        <v>160</v>
      </c>
      <c r="AU2072" s="139" t="s">
        <v>82</v>
      </c>
      <c r="AY2072" s="17" t="s">
        <v>158</v>
      </c>
      <c r="BE2072" s="140">
        <f>IF(N2072="základní",J2072,0)</f>
        <v>0</v>
      </c>
      <c r="BF2072" s="140">
        <f>IF(N2072="snížená",J2072,0)</f>
        <v>0</v>
      </c>
      <c r="BG2072" s="140">
        <f>IF(N2072="zákl. přenesená",J2072,0)</f>
        <v>0</v>
      </c>
      <c r="BH2072" s="140">
        <f>IF(N2072="sníž. přenesená",J2072,0)</f>
        <v>0</v>
      </c>
      <c r="BI2072" s="140">
        <f>IF(N2072="nulová",J2072,0)</f>
        <v>0</v>
      </c>
      <c r="BJ2072" s="17" t="s">
        <v>80</v>
      </c>
      <c r="BK2072" s="140">
        <f>ROUND(I2072*H2072,2)</f>
        <v>0</v>
      </c>
      <c r="BL2072" s="17" t="s">
        <v>255</v>
      </c>
      <c r="BM2072" s="139" t="s">
        <v>2617</v>
      </c>
    </row>
    <row r="2073" spans="2:65" s="13" customFormat="1">
      <c r="B2073" s="147"/>
      <c r="D2073" s="142" t="s">
        <v>167</v>
      </c>
      <c r="E2073" s="148" t="s">
        <v>1</v>
      </c>
      <c r="F2073" s="149" t="s">
        <v>2613</v>
      </c>
      <c r="H2073" s="150">
        <v>1</v>
      </c>
      <c r="L2073" s="147"/>
      <c r="M2073" s="151"/>
      <c r="T2073" s="152"/>
      <c r="AT2073" s="148" t="s">
        <v>167</v>
      </c>
      <c r="AU2073" s="148" t="s">
        <v>82</v>
      </c>
      <c r="AV2073" s="13" t="s">
        <v>82</v>
      </c>
      <c r="AW2073" s="13" t="s">
        <v>28</v>
      </c>
      <c r="AX2073" s="13" t="s">
        <v>80</v>
      </c>
      <c r="AY2073" s="148" t="s">
        <v>158</v>
      </c>
    </row>
    <row r="2074" spans="2:65" s="1" customFormat="1" ht="24.2" customHeight="1">
      <c r="B2074" s="128"/>
      <c r="C2074" s="129" t="s">
        <v>2618</v>
      </c>
      <c r="D2074" s="129" t="s">
        <v>160</v>
      </c>
      <c r="E2074" s="130" t="s">
        <v>2619</v>
      </c>
      <c r="F2074" s="131" t="s">
        <v>2620</v>
      </c>
      <c r="G2074" s="132" t="s">
        <v>188</v>
      </c>
      <c r="H2074" s="133">
        <v>0.151</v>
      </c>
      <c r="I2074" s="184"/>
      <c r="J2074" s="134">
        <f>ROUND(I2074*H2074,2)</f>
        <v>0</v>
      </c>
      <c r="K2074" s="131" t="s">
        <v>164</v>
      </c>
      <c r="L2074" s="29"/>
      <c r="M2074" s="135" t="s">
        <v>1</v>
      </c>
      <c r="N2074" s="136" t="s">
        <v>37</v>
      </c>
      <c r="O2074" s="137">
        <v>1.321</v>
      </c>
      <c r="P2074" s="137">
        <f>O2074*H2074</f>
        <v>0.19947099999999998</v>
      </c>
      <c r="Q2074" s="137">
        <v>0</v>
      </c>
      <c r="R2074" s="137">
        <f>Q2074*H2074</f>
        <v>0</v>
      </c>
      <c r="S2074" s="137">
        <v>0</v>
      </c>
      <c r="T2074" s="138">
        <f>S2074*H2074</f>
        <v>0</v>
      </c>
      <c r="AR2074" s="139" t="s">
        <v>255</v>
      </c>
      <c r="AT2074" s="139" t="s">
        <v>160</v>
      </c>
      <c r="AU2074" s="139" t="s">
        <v>82</v>
      </c>
      <c r="AY2074" s="17" t="s">
        <v>158</v>
      </c>
      <c r="BE2074" s="140">
        <f>IF(N2074="základní",J2074,0)</f>
        <v>0</v>
      </c>
      <c r="BF2074" s="140">
        <f>IF(N2074="snížená",J2074,0)</f>
        <v>0</v>
      </c>
      <c r="BG2074" s="140">
        <f>IF(N2074="zákl. přenesená",J2074,0)</f>
        <v>0</v>
      </c>
      <c r="BH2074" s="140">
        <f>IF(N2074="sníž. přenesená",J2074,0)</f>
        <v>0</v>
      </c>
      <c r="BI2074" s="140">
        <f>IF(N2074="nulová",J2074,0)</f>
        <v>0</v>
      </c>
      <c r="BJ2074" s="17" t="s">
        <v>80</v>
      </c>
      <c r="BK2074" s="140">
        <f>ROUND(I2074*H2074,2)</f>
        <v>0</v>
      </c>
      <c r="BL2074" s="17" t="s">
        <v>255</v>
      </c>
      <c r="BM2074" s="139" t="s">
        <v>2621</v>
      </c>
    </row>
    <row r="2075" spans="2:65" s="11" customFormat="1" ht="22.9" customHeight="1">
      <c r="B2075" s="117"/>
      <c r="D2075" s="118" t="s">
        <v>71</v>
      </c>
      <c r="E2075" s="126" t="s">
        <v>2622</v>
      </c>
      <c r="F2075" s="126" t="s">
        <v>2623</v>
      </c>
      <c r="J2075" s="127">
        <f>BK2075</f>
        <v>0</v>
      </c>
      <c r="L2075" s="117"/>
      <c r="M2075" s="121"/>
      <c r="P2075" s="122">
        <f>SUM(P2076:P2129)</f>
        <v>183.39033999999995</v>
      </c>
      <c r="R2075" s="122">
        <f>SUM(R2076:R2129)</f>
        <v>2.30468473</v>
      </c>
      <c r="T2075" s="123">
        <f>SUM(T2076:T2129)</f>
        <v>0.43740000000000001</v>
      </c>
      <c r="AR2075" s="118" t="s">
        <v>82</v>
      </c>
      <c r="AT2075" s="124" t="s">
        <v>71</v>
      </c>
      <c r="AU2075" s="124" t="s">
        <v>80</v>
      </c>
      <c r="AY2075" s="118" t="s">
        <v>158</v>
      </c>
      <c r="BK2075" s="125">
        <f>SUM(BK2076:BK2129)</f>
        <v>0</v>
      </c>
    </row>
    <row r="2076" spans="2:65" s="1" customFormat="1" ht="16.5" customHeight="1">
      <c r="B2076" s="128"/>
      <c r="C2076" s="129" t="s">
        <v>2624</v>
      </c>
      <c r="D2076" s="129" t="s">
        <v>160</v>
      </c>
      <c r="E2076" s="130" t="s">
        <v>2625</v>
      </c>
      <c r="F2076" s="131" t="s">
        <v>2626</v>
      </c>
      <c r="G2076" s="132" t="s">
        <v>212</v>
      </c>
      <c r="H2076" s="133">
        <v>221.6</v>
      </c>
      <c r="I2076" s="184"/>
      <c r="J2076" s="134">
        <f>ROUND(I2076*H2076,2)</f>
        <v>0</v>
      </c>
      <c r="K2076" s="131" t="s">
        <v>164</v>
      </c>
      <c r="L2076" s="29"/>
      <c r="M2076" s="135" t="s">
        <v>1</v>
      </c>
      <c r="N2076" s="136" t="s">
        <v>37</v>
      </c>
      <c r="O2076" s="137">
        <v>2.4E-2</v>
      </c>
      <c r="P2076" s="137">
        <f>O2076*H2076</f>
        <v>5.3183999999999996</v>
      </c>
      <c r="Q2076" s="137">
        <v>0</v>
      </c>
      <c r="R2076" s="137">
        <f>Q2076*H2076</f>
        <v>0</v>
      </c>
      <c r="S2076" s="137">
        <v>0</v>
      </c>
      <c r="T2076" s="138">
        <f>S2076*H2076</f>
        <v>0</v>
      </c>
      <c r="AR2076" s="139" t="s">
        <v>255</v>
      </c>
      <c r="AT2076" s="139" t="s">
        <v>160</v>
      </c>
      <c r="AU2076" s="139" t="s">
        <v>82</v>
      </c>
      <c r="AY2076" s="17" t="s">
        <v>158</v>
      </c>
      <c r="BE2076" s="140">
        <f>IF(N2076="základní",J2076,0)</f>
        <v>0</v>
      </c>
      <c r="BF2076" s="140">
        <f>IF(N2076="snížená",J2076,0)</f>
        <v>0</v>
      </c>
      <c r="BG2076" s="140">
        <f>IF(N2076="zákl. přenesená",J2076,0)</f>
        <v>0</v>
      </c>
      <c r="BH2076" s="140">
        <f>IF(N2076="sníž. přenesená",J2076,0)</f>
        <v>0</v>
      </c>
      <c r="BI2076" s="140">
        <f>IF(N2076="nulová",J2076,0)</f>
        <v>0</v>
      </c>
      <c r="BJ2076" s="17" t="s">
        <v>80</v>
      </c>
      <c r="BK2076" s="140">
        <f>ROUND(I2076*H2076,2)</f>
        <v>0</v>
      </c>
      <c r="BL2076" s="17" t="s">
        <v>255</v>
      </c>
      <c r="BM2076" s="139" t="s">
        <v>2627</v>
      </c>
    </row>
    <row r="2077" spans="2:65" s="13" customFormat="1">
      <c r="B2077" s="147"/>
      <c r="D2077" s="142" t="s">
        <v>167</v>
      </c>
      <c r="E2077" s="148" t="s">
        <v>1</v>
      </c>
      <c r="F2077" s="149" t="s">
        <v>1243</v>
      </c>
      <c r="H2077" s="150">
        <v>21.6</v>
      </c>
      <c r="L2077" s="147"/>
      <c r="M2077" s="151"/>
      <c r="T2077" s="152"/>
      <c r="AT2077" s="148" t="s">
        <v>167</v>
      </c>
      <c r="AU2077" s="148" t="s">
        <v>82</v>
      </c>
      <c r="AV2077" s="13" t="s">
        <v>82</v>
      </c>
      <c r="AW2077" s="13" t="s">
        <v>28</v>
      </c>
      <c r="AX2077" s="13" t="s">
        <v>72</v>
      </c>
      <c r="AY2077" s="148" t="s">
        <v>158</v>
      </c>
    </row>
    <row r="2078" spans="2:65" s="13" customFormat="1">
      <c r="B2078" s="147"/>
      <c r="D2078" s="142" t="s">
        <v>167</v>
      </c>
      <c r="E2078" s="148" t="s">
        <v>1</v>
      </c>
      <c r="F2078" s="149" t="s">
        <v>2628</v>
      </c>
      <c r="H2078" s="150">
        <v>50</v>
      </c>
      <c r="L2078" s="147"/>
      <c r="M2078" s="151"/>
      <c r="T2078" s="152"/>
      <c r="AT2078" s="148" t="s">
        <v>167</v>
      </c>
      <c r="AU2078" s="148" t="s">
        <v>82</v>
      </c>
      <c r="AV2078" s="13" t="s">
        <v>82</v>
      </c>
      <c r="AW2078" s="13" t="s">
        <v>28</v>
      </c>
      <c r="AX2078" s="13" t="s">
        <v>72</v>
      </c>
      <c r="AY2078" s="148" t="s">
        <v>158</v>
      </c>
    </row>
    <row r="2079" spans="2:65" s="13" customFormat="1">
      <c r="B2079" s="147"/>
      <c r="D2079" s="142" t="s">
        <v>167</v>
      </c>
      <c r="E2079" s="148" t="s">
        <v>1</v>
      </c>
      <c r="F2079" s="149" t="s">
        <v>2629</v>
      </c>
      <c r="H2079" s="150">
        <v>150</v>
      </c>
      <c r="L2079" s="147"/>
      <c r="M2079" s="151"/>
      <c r="T2079" s="152"/>
      <c r="AT2079" s="148" t="s">
        <v>167</v>
      </c>
      <c r="AU2079" s="148" t="s">
        <v>82</v>
      </c>
      <c r="AV2079" s="13" t="s">
        <v>82</v>
      </c>
      <c r="AW2079" s="13" t="s">
        <v>28</v>
      </c>
      <c r="AX2079" s="13" t="s">
        <v>72</v>
      </c>
      <c r="AY2079" s="148" t="s">
        <v>158</v>
      </c>
    </row>
    <row r="2080" spans="2:65" s="14" customFormat="1">
      <c r="B2080" s="153"/>
      <c r="D2080" s="142" t="s">
        <v>167</v>
      </c>
      <c r="E2080" s="154" t="s">
        <v>1</v>
      </c>
      <c r="F2080" s="155" t="s">
        <v>200</v>
      </c>
      <c r="H2080" s="156">
        <v>221.6</v>
      </c>
      <c r="L2080" s="153"/>
      <c r="M2080" s="157"/>
      <c r="T2080" s="158"/>
      <c r="AT2080" s="154" t="s">
        <v>167</v>
      </c>
      <c r="AU2080" s="154" t="s">
        <v>82</v>
      </c>
      <c r="AV2080" s="14" t="s">
        <v>165</v>
      </c>
      <c r="AW2080" s="14" t="s">
        <v>28</v>
      </c>
      <c r="AX2080" s="14" t="s">
        <v>80</v>
      </c>
      <c r="AY2080" s="154" t="s">
        <v>158</v>
      </c>
    </row>
    <row r="2081" spans="2:65" s="1" customFormat="1" ht="33" customHeight="1">
      <c r="B2081" s="128"/>
      <c r="C2081" s="129" t="s">
        <v>2630</v>
      </c>
      <c r="D2081" s="129" t="s">
        <v>160</v>
      </c>
      <c r="E2081" s="130" t="s">
        <v>2631</v>
      </c>
      <c r="F2081" s="131" t="s">
        <v>2632</v>
      </c>
      <c r="G2081" s="132" t="s">
        <v>212</v>
      </c>
      <c r="H2081" s="133">
        <v>221.6</v>
      </c>
      <c r="I2081" s="184"/>
      <c r="J2081" s="134">
        <f>ROUND(I2081*H2081,2)</f>
        <v>0</v>
      </c>
      <c r="K2081" s="131" t="s">
        <v>164</v>
      </c>
      <c r="L2081" s="29"/>
      <c r="M2081" s="135" t="s">
        <v>1</v>
      </c>
      <c r="N2081" s="136" t="s">
        <v>37</v>
      </c>
      <c r="O2081" s="137">
        <v>0.245</v>
      </c>
      <c r="P2081" s="137">
        <f>O2081*H2081</f>
        <v>54.291999999999994</v>
      </c>
      <c r="Q2081" s="137">
        <v>7.5799999999999999E-3</v>
      </c>
      <c r="R2081" s="137">
        <f>Q2081*H2081</f>
        <v>1.6797279999999999</v>
      </c>
      <c r="S2081" s="137">
        <v>0</v>
      </c>
      <c r="T2081" s="138">
        <f>S2081*H2081</f>
        <v>0</v>
      </c>
      <c r="AR2081" s="139" t="s">
        <v>255</v>
      </c>
      <c r="AT2081" s="139" t="s">
        <v>160</v>
      </c>
      <c r="AU2081" s="139" t="s">
        <v>82</v>
      </c>
      <c r="AY2081" s="17" t="s">
        <v>158</v>
      </c>
      <c r="BE2081" s="140">
        <f>IF(N2081="základní",J2081,0)</f>
        <v>0</v>
      </c>
      <c r="BF2081" s="140">
        <f>IF(N2081="snížená",J2081,0)</f>
        <v>0</v>
      </c>
      <c r="BG2081" s="140">
        <f>IF(N2081="zákl. přenesená",J2081,0)</f>
        <v>0</v>
      </c>
      <c r="BH2081" s="140">
        <f>IF(N2081="sníž. přenesená",J2081,0)</f>
        <v>0</v>
      </c>
      <c r="BI2081" s="140">
        <f>IF(N2081="nulová",J2081,0)</f>
        <v>0</v>
      </c>
      <c r="BJ2081" s="17" t="s">
        <v>80</v>
      </c>
      <c r="BK2081" s="140">
        <f>ROUND(I2081*H2081,2)</f>
        <v>0</v>
      </c>
      <c r="BL2081" s="17" t="s">
        <v>255</v>
      </c>
      <c r="BM2081" s="139" t="s">
        <v>2633</v>
      </c>
    </row>
    <row r="2082" spans="2:65" s="13" customFormat="1">
      <c r="B2082" s="147"/>
      <c r="D2082" s="142" t="s">
        <v>167</v>
      </c>
      <c r="E2082" s="148" t="s">
        <v>1</v>
      </c>
      <c r="F2082" s="149" t="s">
        <v>1243</v>
      </c>
      <c r="H2082" s="150">
        <v>21.6</v>
      </c>
      <c r="L2082" s="147"/>
      <c r="M2082" s="151"/>
      <c r="T2082" s="152"/>
      <c r="AT2082" s="148" t="s">
        <v>167</v>
      </c>
      <c r="AU2082" s="148" t="s">
        <v>82</v>
      </c>
      <c r="AV2082" s="13" t="s">
        <v>82</v>
      </c>
      <c r="AW2082" s="13" t="s">
        <v>28</v>
      </c>
      <c r="AX2082" s="13" t="s">
        <v>72</v>
      </c>
      <c r="AY2082" s="148" t="s">
        <v>158</v>
      </c>
    </row>
    <row r="2083" spans="2:65" s="13" customFormat="1">
      <c r="B2083" s="147"/>
      <c r="D2083" s="142" t="s">
        <v>167</v>
      </c>
      <c r="E2083" s="148" t="s">
        <v>1</v>
      </c>
      <c r="F2083" s="149" t="s">
        <v>2628</v>
      </c>
      <c r="H2083" s="150">
        <v>50</v>
      </c>
      <c r="L2083" s="147"/>
      <c r="M2083" s="151"/>
      <c r="T2083" s="152"/>
      <c r="AT2083" s="148" t="s">
        <v>167</v>
      </c>
      <c r="AU2083" s="148" t="s">
        <v>82</v>
      </c>
      <c r="AV2083" s="13" t="s">
        <v>82</v>
      </c>
      <c r="AW2083" s="13" t="s">
        <v>28</v>
      </c>
      <c r="AX2083" s="13" t="s">
        <v>72</v>
      </c>
      <c r="AY2083" s="148" t="s">
        <v>158</v>
      </c>
    </row>
    <row r="2084" spans="2:65" s="13" customFormat="1">
      <c r="B2084" s="147"/>
      <c r="D2084" s="142" t="s">
        <v>167</v>
      </c>
      <c r="E2084" s="148" t="s">
        <v>1</v>
      </c>
      <c r="F2084" s="149" t="s">
        <v>2629</v>
      </c>
      <c r="H2084" s="150">
        <v>150</v>
      </c>
      <c r="L2084" s="147"/>
      <c r="M2084" s="151"/>
      <c r="T2084" s="152"/>
      <c r="AT2084" s="148" t="s">
        <v>167</v>
      </c>
      <c r="AU2084" s="148" t="s">
        <v>82</v>
      </c>
      <c r="AV2084" s="13" t="s">
        <v>82</v>
      </c>
      <c r="AW2084" s="13" t="s">
        <v>28</v>
      </c>
      <c r="AX2084" s="13" t="s">
        <v>72</v>
      </c>
      <c r="AY2084" s="148" t="s">
        <v>158</v>
      </c>
    </row>
    <row r="2085" spans="2:65" s="14" customFormat="1">
      <c r="B2085" s="153"/>
      <c r="D2085" s="142" t="s">
        <v>167</v>
      </c>
      <c r="E2085" s="154" t="s">
        <v>1</v>
      </c>
      <c r="F2085" s="155" t="s">
        <v>200</v>
      </c>
      <c r="H2085" s="156">
        <v>221.6</v>
      </c>
      <c r="L2085" s="153"/>
      <c r="M2085" s="157"/>
      <c r="T2085" s="158"/>
      <c r="AT2085" s="154" t="s">
        <v>167</v>
      </c>
      <c r="AU2085" s="154" t="s">
        <v>82</v>
      </c>
      <c r="AV2085" s="14" t="s">
        <v>165</v>
      </c>
      <c r="AW2085" s="14" t="s">
        <v>28</v>
      </c>
      <c r="AX2085" s="14" t="s">
        <v>80</v>
      </c>
      <c r="AY2085" s="154" t="s">
        <v>158</v>
      </c>
    </row>
    <row r="2086" spans="2:65" s="1" customFormat="1" ht="24.2" customHeight="1">
      <c r="B2086" s="128"/>
      <c r="C2086" s="129" t="s">
        <v>2634</v>
      </c>
      <c r="D2086" s="129" t="s">
        <v>160</v>
      </c>
      <c r="E2086" s="130" t="s">
        <v>2635</v>
      </c>
      <c r="F2086" s="131" t="s">
        <v>2636</v>
      </c>
      <c r="G2086" s="132" t="s">
        <v>212</v>
      </c>
      <c r="H2086" s="133">
        <v>131.30000000000001</v>
      </c>
      <c r="I2086" s="184"/>
      <c r="J2086" s="134">
        <f>ROUND(I2086*H2086,2)</f>
        <v>0</v>
      </c>
      <c r="K2086" s="131" t="s">
        <v>164</v>
      </c>
      <c r="L2086" s="29"/>
      <c r="M2086" s="135" t="s">
        <v>1</v>
      </c>
      <c r="N2086" s="136" t="s">
        <v>37</v>
      </c>
      <c r="O2086" s="137">
        <v>0.255</v>
      </c>
      <c r="P2086" s="137">
        <f>O2086*H2086</f>
        <v>33.481500000000004</v>
      </c>
      <c r="Q2086" s="137">
        <v>0</v>
      </c>
      <c r="R2086" s="137">
        <f>Q2086*H2086</f>
        <v>0</v>
      </c>
      <c r="S2086" s="137">
        <v>3.0000000000000001E-3</v>
      </c>
      <c r="T2086" s="138">
        <f>S2086*H2086</f>
        <v>0.39390000000000003</v>
      </c>
      <c r="AR2086" s="139" t="s">
        <v>255</v>
      </c>
      <c r="AT2086" s="139" t="s">
        <v>160</v>
      </c>
      <c r="AU2086" s="139" t="s">
        <v>82</v>
      </c>
      <c r="AY2086" s="17" t="s">
        <v>158</v>
      </c>
      <c r="BE2086" s="140">
        <f>IF(N2086="základní",J2086,0)</f>
        <v>0</v>
      </c>
      <c r="BF2086" s="140">
        <f>IF(N2086="snížená",J2086,0)</f>
        <v>0</v>
      </c>
      <c r="BG2086" s="140">
        <f>IF(N2086="zákl. přenesená",J2086,0)</f>
        <v>0</v>
      </c>
      <c r="BH2086" s="140">
        <f>IF(N2086="sníž. přenesená",J2086,0)</f>
        <v>0</v>
      </c>
      <c r="BI2086" s="140">
        <f>IF(N2086="nulová",J2086,0)</f>
        <v>0</v>
      </c>
      <c r="BJ2086" s="17" t="s">
        <v>80</v>
      </c>
      <c r="BK2086" s="140">
        <f>ROUND(I2086*H2086,2)</f>
        <v>0</v>
      </c>
      <c r="BL2086" s="17" t="s">
        <v>255</v>
      </c>
      <c r="BM2086" s="139" t="s">
        <v>2637</v>
      </c>
    </row>
    <row r="2087" spans="2:65" s="12" customFormat="1">
      <c r="B2087" s="141"/>
      <c r="D2087" s="142" t="s">
        <v>167</v>
      </c>
      <c r="E2087" s="143" t="s">
        <v>1</v>
      </c>
      <c r="F2087" s="144" t="s">
        <v>289</v>
      </c>
      <c r="H2087" s="143" t="s">
        <v>1</v>
      </c>
      <c r="L2087" s="141"/>
      <c r="M2087" s="145"/>
      <c r="T2087" s="146"/>
      <c r="AT2087" s="143" t="s">
        <v>167</v>
      </c>
      <c r="AU2087" s="143" t="s">
        <v>82</v>
      </c>
      <c r="AV2087" s="12" t="s">
        <v>80</v>
      </c>
      <c r="AW2087" s="12" t="s">
        <v>28</v>
      </c>
      <c r="AX2087" s="12" t="s">
        <v>72</v>
      </c>
      <c r="AY2087" s="143" t="s">
        <v>158</v>
      </c>
    </row>
    <row r="2088" spans="2:65" s="13" customFormat="1">
      <c r="B2088" s="147"/>
      <c r="D2088" s="142" t="s">
        <v>167</v>
      </c>
      <c r="E2088" s="148" t="s">
        <v>1</v>
      </c>
      <c r="F2088" s="149" t="s">
        <v>2638</v>
      </c>
      <c r="H2088" s="150">
        <v>75.5</v>
      </c>
      <c r="L2088" s="147"/>
      <c r="M2088" s="151"/>
      <c r="T2088" s="152"/>
      <c r="AT2088" s="148" t="s">
        <v>167</v>
      </c>
      <c r="AU2088" s="148" t="s">
        <v>82</v>
      </c>
      <c r="AV2088" s="13" t="s">
        <v>82</v>
      </c>
      <c r="AW2088" s="13" t="s">
        <v>28</v>
      </c>
      <c r="AX2088" s="13" t="s">
        <v>72</v>
      </c>
      <c r="AY2088" s="148" t="s">
        <v>158</v>
      </c>
    </row>
    <row r="2089" spans="2:65" s="13" customFormat="1">
      <c r="B2089" s="147"/>
      <c r="D2089" s="142" t="s">
        <v>167</v>
      </c>
      <c r="E2089" s="148" t="s">
        <v>1</v>
      </c>
      <c r="F2089" s="149" t="s">
        <v>2639</v>
      </c>
      <c r="H2089" s="150">
        <v>55.8</v>
      </c>
      <c r="L2089" s="147"/>
      <c r="M2089" s="151"/>
      <c r="T2089" s="152"/>
      <c r="AT2089" s="148" t="s">
        <v>167</v>
      </c>
      <c r="AU2089" s="148" t="s">
        <v>82</v>
      </c>
      <c r="AV2089" s="13" t="s">
        <v>82</v>
      </c>
      <c r="AW2089" s="13" t="s">
        <v>28</v>
      </c>
      <c r="AX2089" s="13" t="s">
        <v>72</v>
      </c>
      <c r="AY2089" s="148" t="s">
        <v>158</v>
      </c>
    </row>
    <row r="2090" spans="2:65" s="14" customFormat="1">
      <c r="B2090" s="153"/>
      <c r="D2090" s="142" t="s">
        <v>167</v>
      </c>
      <c r="E2090" s="154" t="s">
        <v>1</v>
      </c>
      <c r="F2090" s="155" t="s">
        <v>200</v>
      </c>
      <c r="H2090" s="156">
        <v>131.30000000000001</v>
      </c>
      <c r="L2090" s="153"/>
      <c r="M2090" s="157"/>
      <c r="T2090" s="158"/>
      <c r="AT2090" s="154" t="s">
        <v>167</v>
      </c>
      <c r="AU2090" s="154" t="s">
        <v>82</v>
      </c>
      <c r="AV2090" s="14" t="s">
        <v>165</v>
      </c>
      <c r="AW2090" s="14" t="s">
        <v>28</v>
      </c>
      <c r="AX2090" s="14" t="s">
        <v>80</v>
      </c>
      <c r="AY2090" s="154" t="s">
        <v>158</v>
      </c>
    </row>
    <row r="2091" spans="2:65" s="1" customFormat="1" ht="16.5" customHeight="1">
      <c r="B2091" s="128"/>
      <c r="C2091" s="129" t="s">
        <v>2640</v>
      </c>
      <c r="D2091" s="129" t="s">
        <v>160</v>
      </c>
      <c r="E2091" s="130" t="s">
        <v>2641</v>
      </c>
      <c r="F2091" s="131" t="s">
        <v>2642</v>
      </c>
      <c r="G2091" s="132" t="s">
        <v>212</v>
      </c>
      <c r="H2091" s="133">
        <v>21.6</v>
      </c>
      <c r="I2091" s="184"/>
      <c r="J2091" s="134">
        <f>ROUND(I2091*H2091,2)</f>
        <v>0</v>
      </c>
      <c r="K2091" s="131" t="s">
        <v>164</v>
      </c>
      <c r="L2091" s="29"/>
      <c r="M2091" s="135" t="s">
        <v>1</v>
      </c>
      <c r="N2091" s="136" t="s">
        <v>37</v>
      </c>
      <c r="O2091" s="137">
        <v>0.23300000000000001</v>
      </c>
      <c r="P2091" s="137">
        <f>O2091*H2091</f>
        <v>5.0328000000000008</v>
      </c>
      <c r="Q2091" s="137">
        <v>2.9999999999999997E-4</v>
      </c>
      <c r="R2091" s="137">
        <f>Q2091*H2091</f>
        <v>6.4799999999999996E-3</v>
      </c>
      <c r="S2091" s="137">
        <v>0</v>
      </c>
      <c r="T2091" s="138">
        <f>S2091*H2091</f>
        <v>0</v>
      </c>
      <c r="AR2091" s="139" t="s">
        <v>255</v>
      </c>
      <c r="AT2091" s="139" t="s">
        <v>160</v>
      </c>
      <c r="AU2091" s="139" t="s">
        <v>82</v>
      </c>
      <c r="AY2091" s="17" t="s">
        <v>158</v>
      </c>
      <c r="BE2091" s="140">
        <f>IF(N2091="základní",J2091,0)</f>
        <v>0</v>
      </c>
      <c r="BF2091" s="140">
        <f>IF(N2091="snížená",J2091,0)</f>
        <v>0</v>
      </c>
      <c r="BG2091" s="140">
        <f>IF(N2091="zákl. přenesená",J2091,0)</f>
        <v>0</v>
      </c>
      <c r="BH2091" s="140">
        <f>IF(N2091="sníž. přenesená",J2091,0)</f>
        <v>0</v>
      </c>
      <c r="BI2091" s="140">
        <f>IF(N2091="nulová",J2091,0)</f>
        <v>0</v>
      </c>
      <c r="BJ2091" s="17" t="s">
        <v>80</v>
      </c>
      <c r="BK2091" s="140">
        <f>ROUND(I2091*H2091,2)</f>
        <v>0</v>
      </c>
      <c r="BL2091" s="17" t="s">
        <v>255</v>
      </c>
      <c r="BM2091" s="139" t="s">
        <v>2643</v>
      </c>
    </row>
    <row r="2092" spans="2:65" s="13" customFormat="1">
      <c r="B2092" s="147"/>
      <c r="D2092" s="142" t="s">
        <v>167</v>
      </c>
      <c r="E2092" s="148" t="s">
        <v>1</v>
      </c>
      <c r="F2092" s="149" t="s">
        <v>1243</v>
      </c>
      <c r="H2092" s="150">
        <v>21.6</v>
      </c>
      <c r="L2092" s="147"/>
      <c r="M2092" s="151"/>
      <c r="T2092" s="152"/>
      <c r="AT2092" s="148" t="s">
        <v>167</v>
      </c>
      <c r="AU2092" s="148" t="s">
        <v>82</v>
      </c>
      <c r="AV2092" s="13" t="s">
        <v>82</v>
      </c>
      <c r="AW2092" s="13" t="s">
        <v>28</v>
      </c>
      <c r="AX2092" s="13" t="s">
        <v>80</v>
      </c>
      <c r="AY2092" s="148" t="s">
        <v>158</v>
      </c>
    </row>
    <row r="2093" spans="2:65" s="1" customFormat="1" ht="16.5" customHeight="1">
      <c r="B2093" s="128"/>
      <c r="C2093" s="159" t="s">
        <v>2644</v>
      </c>
      <c r="D2093" s="159" t="s">
        <v>242</v>
      </c>
      <c r="E2093" s="160" t="s">
        <v>2645</v>
      </c>
      <c r="F2093" s="161" t="s">
        <v>2646</v>
      </c>
      <c r="G2093" s="162" t="s">
        <v>212</v>
      </c>
      <c r="H2093" s="163">
        <v>23.76</v>
      </c>
      <c r="I2093" s="188"/>
      <c r="J2093" s="164">
        <f>ROUND(I2093*H2093,2)</f>
        <v>0</v>
      </c>
      <c r="K2093" s="161" t="s">
        <v>164</v>
      </c>
      <c r="L2093" s="165"/>
      <c r="M2093" s="166" t="s">
        <v>1</v>
      </c>
      <c r="N2093" s="167" t="s">
        <v>37</v>
      </c>
      <c r="O2093" s="137">
        <v>0</v>
      </c>
      <c r="P2093" s="137">
        <f>O2093*H2093</f>
        <v>0</v>
      </c>
      <c r="Q2093" s="137">
        <v>2.8300000000000001E-3</v>
      </c>
      <c r="R2093" s="137">
        <f>Q2093*H2093</f>
        <v>6.7240800000000003E-2</v>
      </c>
      <c r="S2093" s="137">
        <v>0</v>
      </c>
      <c r="T2093" s="138">
        <f>S2093*H2093</f>
        <v>0</v>
      </c>
      <c r="AR2093" s="139" t="s">
        <v>357</v>
      </c>
      <c r="AT2093" s="139" t="s">
        <v>242</v>
      </c>
      <c r="AU2093" s="139" t="s">
        <v>82</v>
      </c>
      <c r="AY2093" s="17" t="s">
        <v>158</v>
      </c>
      <c r="BE2093" s="140">
        <f>IF(N2093="základní",J2093,0)</f>
        <v>0</v>
      </c>
      <c r="BF2093" s="140">
        <f>IF(N2093="snížená",J2093,0)</f>
        <v>0</v>
      </c>
      <c r="BG2093" s="140">
        <f>IF(N2093="zákl. přenesená",J2093,0)</f>
        <v>0</v>
      </c>
      <c r="BH2093" s="140">
        <f>IF(N2093="sníž. přenesená",J2093,0)</f>
        <v>0</v>
      </c>
      <c r="BI2093" s="140">
        <f>IF(N2093="nulová",J2093,0)</f>
        <v>0</v>
      </c>
      <c r="BJ2093" s="17" t="s">
        <v>80</v>
      </c>
      <c r="BK2093" s="140">
        <f>ROUND(I2093*H2093,2)</f>
        <v>0</v>
      </c>
      <c r="BL2093" s="17" t="s">
        <v>255</v>
      </c>
      <c r="BM2093" s="139" t="s">
        <v>2647</v>
      </c>
    </row>
    <row r="2094" spans="2:65" s="13" customFormat="1">
      <c r="B2094" s="147"/>
      <c r="D2094" s="142" t="s">
        <v>167</v>
      </c>
      <c r="F2094" s="149" t="s">
        <v>2648</v>
      </c>
      <c r="H2094" s="150">
        <v>23.76</v>
      </c>
      <c r="L2094" s="147"/>
      <c r="M2094" s="151"/>
      <c r="T2094" s="152"/>
      <c r="AT2094" s="148" t="s">
        <v>167</v>
      </c>
      <c r="AU2094" s="148" t="s">
        <v>82</v>
      </c>
      <c r="AV2094" s="13" t="s">
        <v>82</v>
      </c>
      <c r="AW2094" s="13" t="s">
        <v>3</v>
      </c>
      <c r="AX2094" s="13" t="s">
        <v>80</v>
      </c>
      <c r="AY2094" s="148" t="s">
        <v>158</v>
      </c>
    </row>
    <row r="2095" spans="2:65" s="1" customFormat="1" ht="24.2" customHeight="1">
      <c r="B2095" s="128"/>
      <c r="C2095" s="129" t="s">
        <v>2649</v>
      </c>
      <c r="D2095" s="129" t="s">
        <v>160</v>
      </c>
      <c r="E2095" s="130" t="s">
        <v>2650</v>
      </c>
      <c r="F2095" s="131" t="s">
        <v>2651</v>
      </c>
      <c r="G2095" s="132" t="s">
        <v>237</v>
      </c>
      <c r="H2095" s="133">
        <v>11.15</v>
      </c>
      <c r="I2095" s="184"/>
      <c r="J2095" s="134">
        <f>ROUND(I2095*H2095,2)</f>
        <v>0</v>
      </c>
      <c r="K2095" s="131" t="s">
        <v>164</v>
      </c>
      <c r="L2095" s="29"/>
      <c r="M2095" s="135" t="s">
        <v>1</v>
      </c>
      <c r="N2095" s="136" t="s">
        <v>37</v>
      </c>
      <c r="O2095" s="137">
        <v>0.11700000000000001</v>
      </c>
      <c r="P2095" s="137">
        <f>O2095*H2095</f>
        <v>1.3045500000000001</v>
      </c>
      <c r="Q2095" s="137">
        <v>0</v>
      </c>
      <c r="R2095" s="137">
        <f>Q2095*H2095</f>
        <v>0</v>
      </c>
      <c r="S2095" s="137">
        <v>0</v>
      </c>
      <c r="T2095" s="138">
        <f>S2095*H2095</f>
        <v>0</v>
      </c>
      <c r="AR2095" s="139" t="s">
        <v>255</v>
      </c>
      <c r="AT2095" s="139" t="s">
        <v>160</v>
      </c>
      <c r="AU2095" s="139" t="s">
        <v>82</v>
      </c>
      <c r="AY2095" s="17" t="s">
        <v>158</v>
      </c>
      <c r="BE2095" s="140">
        <f>IF(N2095="základní",J2095,0)</f>
        <v>0</v>
      </c>
      <c r="BF2095" s="140">
        <f>IF(N2095="snížená",J2095,0)</f>
        <v>0</v>
      </c>
      <c r="BG2095" s="140">
        <f>IF(N2095="zákl. přenesená",J2095,0)</f>
        <v>0</v>
      </c>
      <c r="BH2095" s="140">
        <f>IF(N2095="sníž. přenesená",J2095,0)</f>
        <v>0</v>
      </c>
      <c r="BI2095" s="140">
        <f>IF(N2095="nulová",J2095,0)</f>
        <v>0</v>
      </c>
      <c r="BJ2095" s="17" t="s">
        <v>80</v>
      </c>
      <c r="BK2095" s="140">
        <f>ROUND(I2095*H2095,2)</f>
        <v>0</v>
      </c>
      <c r="BL2095" s="17" t="s">
        <v>255</v>
      </c>
      <c r="BM2095" s="139" t="s">
        <v>2652</v>
      </c>
    </row>
    <row r="2096" spans="2:65" s="12" customFormat="1">
      <c r="B2096" s="141"/>
      <c r="D2096" s="142" t="s">
        <v>167</v>
      </c>
      <c r="E2096" s="143" t="s">
        <v>1</v>
      </c>
      <c r="F2096" s="144" t="s">
        <v>1047</v>
      </c>
      <c r="H2096" s="143" t="s">
        <v>1</v>
      </c>
      <c r="L2096" s="141"/>
      <c r="M2096" s="145"/>
      <c r="T2096" s="146"/>
      <c r="AT2096" s="143" t="s">
        <v>167</v>
      </c>
      <c r="AU2096" s="143" t="s">
        <v>82</v>
      </c>
      <c r="AV2096" s="12" t="s">
        <v>80</v>
      </c>
      <c r="AW2096" s="12" t="s">
        <v>28</v>
      </c>
      <c r="AX2096" s="12" t="s">
        <v>72</v>
      </c>
      <c r="AY2096" s="143" t="s">
        <v>158</v>
      </c>
    </row>
    <row r="2097" spans="2:65" s="13" customFormat="1">
      <c r="B2097" s="147"/>
      <c r="D2097" s="142" t="s">
        <v>167</v>
      </c>
      <c r="E2097" s="148" t="s">
        <v>1</v>
      </c>
      <c r="F2097" s="149" t="s">
        <v>2653</v>
      </c>
      <c r="H2097" s="150">
        <v>11.15</v>
      </c>
      <c r="L2097" s="147"/>
      <c r="M2097" s="151"/>
      <c r="T2097" s="152"/>
      <c r="AT2097" s="148" t="s">
        <v>167</v>
      </c>
      <c r="AU2097" s="148" t="s">
        <v>82</v>
      </c>
      <c r="AV2097" s="13" t="s">
        <v>82</v>
      </c>
      <c r="AW2097" s="13" t="s">
        <v>28</v>
      </c>
      <c r="AX2097" s="13" t="s">
        <v>80</v>
      </c>
      <c r="AY2097" s="148" t="s">
        <v>158</v>
      </c>
    </row>
    <row r="2098" spans="2:65" s="1" customFormat="1" ht="21.75" customHeight="1">
      <c r="B2098" s="128"/>
      <c r="C2098" s="129" t="s">
        <v>2654</v>
      </c>
      <c r="D2098" s="129" t="s">
        <v>160</v>
      </c>
      <c r="E2098" s="130" t="s">
        <v>2655</v>
      </c>
      <c r="F2098" s="131" t="s">
        <v>2656</v>
      </c>
      <c r="G2098" s="132" t="s">
        <v>212</v>
      </c>
      <c r="H2098" s="133">
        <v>50</v>
      </c>
      <c r="I2098" s="184"/>
      <c r="J2098" s="134">
        <f>ROUND(I2098*H2098,2)</f>
        <v>0</v>
      </c>
      <c r="K2098" s="131" t="s">
        <v>164</v>
      </c>
      <c r="L2098" s="29"/>
      <c r="M2098" s="135" t="s">
        <v>1</v>
      </c>
      <c r="N2098" s="136" t="s">
        <v>37</v>
      </c>
      <c r="O2098" s="137">
        <v>0.307</v>
      </c>
      <c r="P2098" s="137">
        <f>O2098*H2098</f>
        <v>15.35</v>
      </c>
      <c r="Q2098" s="137">
        <v>2.9999999999999997E-4</v>
      </c>
      <c r="R2098" s="137">
        <f>Q2098*H2098</f>
        <v>1.4999999999999999E-2</v>
      </c>
      <c r="S2098" s="137">
        <v>0</v>
      </c>
      <c r="T2098" s="138">
        <f>S2098*H2098</f>
        <v>0</v>
      </c>
      <c r="AR2098" s="139" t="s">
        <v>255</v>
      </c>
      <c r="AT2098" s="139" t="s">
        <v>160</v>
      </c>
      <c r="AU2098" s="139" t="s">
        <v>82</v>
      </c>
      <c r="AY2098" s="17" t="s">
        <v>158</v>
      </c>
      <c r="BE2098" s="140">
        <f>IF(N2098="základní",J2098,0)</f>
        <v>0</v>
      </c>
      <c r="BF2098" s="140">
        <f>IF(N2098="snížená",J2098,0)</f>
        <v>0</v>
      </c>
      <c r="BG2098" s="140">
        <f>IF(N2098="zákl. přenesená",J2098,0)</f>
        <v>0</v>
      </c>
      <c r="BH2098" s="140">
        <f>IF(N2098="sníž. přenesená",J2098,0)</f>
        <v>0</v>
      </c>
      <c r="BI2098" s="140">
        <f>IF(N2098="nulová",J2098,0)</f>
        <v>0</v>
      </c>
      <c r="BJ2098" s="17" t="s">
        <v>80</v>
      </c>
      <c r="BK2098" s="140">
        <f>ROUND(I2098*H2098,2)</f>
        <v>0</v>
      </c>
      <c r="BL2098" s="17" t="s">
        <v>255</v>
      </c>
      <c r="BM2098" s="139" t="s">
        <v>2657</v>
      </c>
    </row>
    <row r="2099" spans="2:65" s="13" customFormat="1">
      <c r="B2099" s="147"/>
      <c r="D2099" s="142" t="s">
        <v>167</v>
      </c>
      <c r="E2099" s="148" t="s">
        <v>1</v>
      </c>
      <c r="F2099" s="149" t="s">
        <v>2628</v>
      </c>
      <c r="H2099" s="150">
        <v>50</v>
      </c>
      <c r="L2099" s="147"/>
      <c r="M2099" s="151"/>
      <c r="T2099" s="152"/>
      <c r="AT2099" s="148" t="s">
        <v>167</v>
      </c>
      <c r="AU2099" s="148" t="s">
        <v>82</v>
      </c>
      <c r="AV2099" s="13" t="s">
        <v>82</v>
      </c>
      <c r="AW2099" s="13" t="s">
        <v>28</v>
      </c>
      <c r="AX2099" s="13" t="s">
        <v>80</v>
      </c>
      <c r="AY2099" s="148" t="s">
        <v>158</v>
      </c>
    </row>
    <row r="2100" spans="2:65" s="1" customFormat="1" ht="44.25" customHeight="1">
      <c r="B2100" s="128"/>
      <c r="C2100" s="159" t="s">
        <v>2658</v>
      </c>
      <c r="D2100" s="159" t="s">
        <v>242</v>
      </c>
      <c r="E2100" s="160" t="s">
        <v>2659</v>
      </c>
      <c r="F2100" s="161" t="s">
        <v>2660</v>
      </c>
      <c r="G2100" s="162" t="s">
        <v>212</v>
      </c>
      <c r="H2100" s="163">
        <v>55</v>
      </c>
      <c r="I2100" s="188"/>
      <c r="J2100" s="164">
        <f>ROUND(I2100*H2100,2)</f>
        <v>0</v>
      </c>
      <c r="K2100" s="161" t="s">
        <v>164</v>
      </c>
      <c r="L2100" s="165"/>
      <c r="M2100" s="166" t="s">
        <v>1</v>
      </c>
      <c r="N2100" s="167" t="s">
        <v>37</v>
      </c>
      <c r="O2100" s="137">
        <v>0</v>
      </c>
      <c r="P2100" s="137">
        <f>O2100*H2100</f>
        <v>0</v>
      </c>
      <c r="Q2100" s="137">
        <v>4.2900000000000004E-3</v>
      </c>
      <c r="R2100" s="137">
        <f>Q2100*H2100</f>
        <v>0.23595000000000002</v>
      </c>
      <c r="S2100" s="137">
        <v>0</v>
      </c>
      <c r="T2100" s="138">
        <f>S2100*H2100</f>
        <v>0</v>
      </c>
      <c r="AR2100" s="139" t="s">
        <v>357</v>
      </c>
      <c r="AT2100" s="139" t="s">
        <v>242</v>
      </c>
      <c r="AU2100" s="139" t="s">
        <v>82</v>
      </c>
      <c r="AY2100" s="17" t="s">
        <v>158</v>
      </c>
      <c r="BE2100" s="140">
        <f>IF(N2100="základní",J2100,0)</f>
        <v>0</v>
      </c>
      <c r="BF2100" s="140">
        <f>IF(N2100="snížená",J2100,0)</f>
        <v>0</v>
      </c>
      <c r="BG2100" s="140">
        <f>IF(N2100="zákl. přenesená",J2100,0)</f>
        <v>0</v>
      </c>
      <c r="BH2100" s="140">
        <f>IF(N2100="sníž. přenesená",J2100,0)</f>
        <v>0</v>
      </c>
      <c r="BI2100" s="140">
        <f>IF(N2100="nulová",J2100,0)</f>
        <v>0</v>
      </c>
      <c r="BJ2100" s="17" t="s">
        <v>80</v>
      </c>
      <c r="BK2100" s="140">
        <f>ROUND(I2100*H2100,2)</f>
        <v>0</v>
      </c>
      <c r="BL2100" s="17" t="s">
        <v>255</v>
      </c>
      <c r="BM2100" s="139" t="s">
        <v>2661</v>
      </c>
    </row>
    <row r="2101" spans="2:65" s="13" customFormat="1">
      <c r="B2101" s="147"/>
      <c r="D2101" s="142" t="s">
        <v>167</v>
      </c>
      <c r="E2101" s="148" t="s">
        <v>1</v>
      </c>
      <c r="F2101" s="149" t="s">
        <v>2662</v>
      </c>
      <c r="H2101" s="150">
        <v>55</v>
      </c>
      <c r="L2101" s="147"/>
      <c r="M2101" s="151"/>
      <c r="T2101" s="152"/>
      <c r="AT2101" s="148" t="s">
        <v>167</v>
      </c>
      <c r="AU2101" s="148" t="s">
        <v>82</v>
      </c>
      <c r="AV2101" s="13" t="s">
        <v>82</v>
      </c>
      <c r="AW2101" s="13" t="s">
        <v>28</v>
      </c>
      <c r="AX2101" s="13" t="s">
        <v>80</v>
      </c>
      <c r="AY2101" s="148" t="s">
        <v>158</v>
      </c>
    </row>
    <row r="2102" spans="2:65" s="1" customFormat="1" ht="21.75" customHeight="1">
      <c r="B2102" s="128"/>
      <c r="C2102" s="129" t="s">
        <v>2663</v>
      </c>
      <c r="D2102" s="129" t="s">
        <v>160</v>
      </c>
      <c r="E2102" s="130" t="s">
        <v>2664</v>
      </c>
      <c r="F2102" s="131" t="s">
        <v>2665</v>
      </c>
      <c r="G2102" s="132" t="s">
        <v>237</v>
      </c>
      <c r="H2102" s="133">
        <v>145</v>
      </c>
      <c r="I2102" s="184"/>
      <c r="J2102" s="134">
        <f>ROUND(I2102*H2102,2)</f>
        <v>0</v>
      </c>
      <c r="K2102" s="131" t="s">
        <v>164</v>
      </c>
      <c r="L2102" s="29"/>
      <c r="M2102" s="135" t="s">
        <v>1</v>
      </c>
      <c r="N2102" s="136" t="s">
        <v>37</v>
      </c>
      <c r="O2102" s="137">
        <v>3.5000000000000003E-2</v>
      </c>
      <c r="P2102" s="137">
        <f>O2102*H2102</f>
        <v>5.0750000000000002</v>
      </c>
      <c r="Q2102" s="137">
        <v>0</v>
      </c>
      <c r="R2102" s="137">
        <f>Q2102*H2102</f>
        <v>0</v>
      </c>
      <c r="S2102" s="137">
        <v>2.9999999999999997E-4</v>
      </c>
      <c r="T2102" s="138">
        <f>S2102*H2102</f>
        <v>4.3499999999999997E-2</v>
      </c>
      <c r="AR2102" s="139" t="s">
        <v>255</v>
      </c>
      <c r="AT2102" s="139" t="s">
        <v>160</v>
      </c>
      <c r="AU2102" s="139" t="s">
        <v>82</v>
      </c>
      <c r="AY2102" s="17" t="s">
        <v>158</v>
      </c>
      <c r="BE2102" s="140">
        <f>IF(N2102="základní",J2102,0)</f>
        <v>0</v>
      </c>
      <c r="BF2102" s="140">
        <f>IF(N2102="snížená",J2102,0)</f>
        <v>0</v>
      </c>
      <c r="BG2102" s="140">
        <f>IF(N2102="zákl. přenesená",J2102,0)</f>
        <v>0</v>
      </c>
      <c r="BH2102" s="140">
        <f>IF(N2102="sníž. přenesená",J2102,0)</f>
        <v>0</v>
      </c>
      <c r="BI2102" s="140">
        <f>IF(N2102="nulová",J2102,0)</f>
        <v>0</v>
      </c>
      <c r="BJ2102" s="17" t="s">
        <v>80</v>
      </c>
      <c r="BK2102" s="140">
        <f>ROUND(I2102*H2102,2)</f>
        <v>0</v>
      </c>
      <c r="BL2102" s="17" t="s">
        <v>255</v>
      </c>
      <c r="BM2102" s="139" t="s">
        <v>2666</v>
      </c>
    </row>
    <row r="2103" spans="2:65" s="1" customFormat="1" ht="16.5" customHeight="1">
      <c r="B2103" s="128"/>
      <c r="C2103" s="129" t="s">
        <v>2667</v>
      </c>
      <c r="D2103" s="129" t="s">
        <v>160</v>
      </c>
      <c r="E2103" s="130" t="s">
        <v>2668</v>
      </c>
      <c r="F2103" s="131" t="s">
        <v>2669</v>
      </c>
      <c r="G2103" s="132" t="s">
        <v>237</v>
      </c>
      <c r="H2103" s="133">
        <v>18.059999999999999</v>
      </c>
      <c r="I2103" s="184"/>
      <c r="J2103" s="134">
        <f>ROUND(I2103*H2103,2)</f>
        <v>0</v>
      </c>
      <c r="K2103" s="131" t="s">
        <v>164</v>
      </c>
      <c r="L2103" s="29"/>
      <c r="M2103" s="135" t="s">
        <v>1</v>
      </c>
      <c r="N2103" s="136" t="s">
        <v>37</v>
      </c>
      <c r="O2103" s="137">
        <v>0.25</v>
      </c>
      <c r="P2103" s="137">
        <f>O2103*H2103</f>
        <v>4.5149999999999997</v>
      </c>
      <c r="Q2103" s="137">
        <v>1.0000000000000001E-5</v>
      </c>
      <c r="R2103" s="137">
        <f>Q2103*H2103</f>
        <v>1.806E-4</v>
      </c>
      <c r="S2103" s="137">
        <v>0</v>
      </c>
      <c r="T2103" s="138">
        <f>S2103*H2103</f>
        <v>0</v>
      </c>
      <c r="AR2103" s="139" t="s">
        <v>255</v>
      </c>
      <c r="AT2103" s="139" t="s">
        <v>160</v>
      </c>
      <c r="AU2103" s="139" t="s">
        <v>82</v>
      </c>
      <c r="AY2103" s="17" t="s">
        <v>158</v>
      </c>
      <c r="BE2103" s="140">
        <f>IF(N2103="základní",J2103,0)</f>
        <v>0</v>
      </c>
      <c r="BF2103" s="140">
        <f>IF(N2103="snížená",J2103,0)</f>
        <v>0</v>
      </c>
      <c r="BG2103" s="140">
        <f>IF(N2103="zákl. přenesená",J2103,0)</f>
        <v>0</v>
      </c>
      <c r="BH2103" s="140">
        <f>IF(N2103="sníž. přenesená",J2103,0)</f>
        <v>0</v>
      </c>
      <c r="BI2103" s="140">
        <f>IF(N2103="nulová",J2103,0)</f>
        <v>0</v>
      </c>
      <c r="BJ2103" s="17" t="s">
        <v>80</v>
      </c>
      <c r="BK2103" s="140">
        <f>ROUND(I2103*H2103,2)</f>
        <v>0</v>
      </c>
      <c r="BL2103" s="17" t="s">
        <v>255</v>
      </c>
      <c r="BM2103" s="139" t="s">
        <v>2670</v>
      </c>
    </row>
    <row r="2104" spans="2:65" s="12" customFormat="1">
      <c r="B2104" s="141"/>
      <c r="D2104" s="142" t="s">
        <v>167</v>
      </c>
      <c r="E2104" s="143" t="s">
        <v>1</v>
      </c>
      <c r="F2104" s="144" t="s">
        <v>2671</v>
      </c>
      <c r="H2104" s="143" t="s">
        <v>1</v>
      </c>
      <c r="L2104" s="141"/>
      <c r="M2104" s="145"/>
      <c r="T2104" s="146"/>
      <c r="AT2104" s="143" t="s">
        <v>167</v>
      </c>
      <c r="AU2104" s="143" t="s">
        <v>82</v>
      </c>
      <c r="AV2104" s="12" t="s">
        <v>80</v>
      </c>
      <c r="AW2104" s="12" t="s">
        <v>28</v>
      </c>
      <c r="AX2104" s="12" t="s">
        <v>72</v>
      </c>
      <c r="AY2104" s="143" t="s">
        <v>158</v>
      </c>
    </row>
    <row r="2105" spans="2:65" s="13" customFormat="1">
      <c r="B2105" s="147"/>
      <c r="D2105" s="142" t="s">
        <v>167</v>
      </c>
      <c r="E2105" s="148" t="s">
        <v>1</v>
      </c>
      <c r="F2105" s="149" t="s">
        <v>2672</v>
      </c>
      <c r="H2105" s="150">
        <v>18.059999999999999</v>
      </c>
      <c r="L2105" s="147"/>
      <c r="M2105" s="151"/>
      <c r="T2105" s="152"/>
      <c r="AT2105" s="148" t="s">
        <v>167</v>
      </c>
      <c r="AU2105" s="148" t="s">
        <v>82</v>
      </c>
      <c r="AV2105" s="13" t="s">
        <v>82</v>
      </c>
      <c r="AW2105" s="13" t="s">
        <v>28</v>
      </c>
      <c r="AX2105" s="13" t="s">
        <v>80</v>
      </c>
      <c r="AY2105" s="148" t="s">
        <v>158</v>
      </c>
    </row>
    <row r="2106" spans="2:65" s="1" customFormat="1" ht="16.5" customHeight="1">
      <c r="B2106" s="128"/>
      <c r="C2106" s="159" t="s">
        <v>2673</v>
      </c>
      <c r="D2106" s="159" t="s">
        <v>242</v>
      </c>
      <c r="E2106" s="160" t="s">
        <v>2674</v>
      </c>
      <c r="F2106" s="161" t="s">
        <v>2675</v>
      </c>
      <c r="G2106" s="162" t="s">
        <v>237</v>
      </c>
      <c r="H2106" s="163">
        <v>18.420999999999999</v>
      </c>
      <c r="I2106" s="188"/>
      <c r="J2106" s="164">
        <f>ROUND(I2106*H2106,2)</f>
        <v>0</v>
      </c>
      <c r="K2106" s="161" t="s">
        <v>164</v>
      </c>
      <c r="L2106" s="165"/>
      <c r="M2106" s="166" t="s">
        <v>1</v>
      </c>
      <c r="N2106" s="167" t="s">
        <v>37</v>
      </c>
      <c r="O2106" s="137">
        <v>0</v>
      </c>
      <c r="P2106" s="137">
        <f>O2106*H2106</f>
        <v>0</v>
      </c>
      <c r="Q2106" s="137">
        <v>2.2000000000000001E-4</v>
      </c>
      <c r="R2106" s="137">
        <f>Q2106*H2106</f>
        <v>4.0526199999999998E-3</v>
      </c>
      <c r="S2106" s="137">
        <v>0</v>
      </c>
      <c r="T2106" s="138">
        <f>S2106*H2106</f>
        <v>0</v>
      </c>
      <c r="AR2106" s="139" t="s">
        <v>357</v>
      </c>
      <c r="AT2106" s="139" t="s">
        <v>242</v>
      </c>
      <c r="AU2106" s="139" t="s">
        <v>82</v>
      </c>
      <c r="AY2106" s="17" t="s">
        <v>158</v>
      </c>
      <c r="BE2106" s="140">
        <f>IF(N2106="základní",J2106,0)</f>
        <v>0</v>
      </c>
      <c r="BF2106" s="140">
        <f>IF(N2106="snížená",J2106,0)</f>
        <v>0</v>
      </c>
      <c r="BG2106" s="140">
        <f>IF(N2106="zákl. přenesená",J2106,0)</f>
        <v>0</v>
      </c>
      <c r="BH2106" s="140">
        <f>IF(N2106="sníž. přenesená",J2106,0)</f>
        <v>0</v>
      </c>
      <c r="BI2106" s="140">
        <f>IF(N2106="nulová",J2106,0)</f>
        <v>0</v>
      </c>
      <c r="BJ2106" s="17" t="s">
        <v>80</v>
      </c>
      <c r="BK2106" s="140">
        <f>ROUND(I2106*H2106,2)</f>
        <v>0</v>
      </c>
      <c r="BL2106" s="17" t="s">
        <v>255</v>
      </c>
      <c r="BM2106" s="139" t="s">
        <v>2676</v>
      </c>
    </row>
    <row r="2107" spans="2:65" s="13" customFormat="1">
      <c r="B2107" s="147"/>
      <c r="D2107" s="142" t="s">
        <v>167</v>
      </c>
      <c r="F2107" s="149" t="s">
        <v>2677</v>
      </c>
      <c r="H2107" s="150">
        <v>18.420999999999999</v>
      </c>
      <c r="L2107" s="147"/>
      <c r="M2107" s="151"/>
      <c r="T2107" s="152"/>
      <c r="AT2107" s="148" t="s">
        <v>167</v>
      </c>
      <c r="AU2107" s="148" t="s">
        <v>82</v>
      </c>
      <c r="AV2107" s="13" t="s">
        <v>82</v>
      </c>
      <c r="AW2107" s="13" t="s">
        <v>3</v>
      </c>
      <c r="AX2107" s="13" t="s">
        <v>80</v>
      </c>
      <c r="AY2107" s="148" t="s">
        <v>158</v>
      </c>
    </row>
    <row r="2108" spans="2:65" s="1" customFormat="1" ht="16.5" customHeight="1">
      <c r="B2108" s="128"/>
      <c r="C2108" s="129" t="s">
        <v>2678</v>
      </c>
      <c r="D2108" s="129" t="s">
        <v>160</v>
      </c>
      <c r="E2108" s="130" t="s">
        <v>2679</v>
      </c>
      <c r="F2108" s="131" t="s">
        <v>2680</v>
      </c>
      <c r="G2108" s="132" t="s">
        <v>237</v>
      </c>
      <c r="H2108" s="133">
        <v>30.58</v>
      </c>
      <c r="I2108" s="184"/>
      <c r="J2108" s="134">
        <f>ROUND(I2108*H2108,2)</f>
        <v>0</v>
      </c>
      <c r="K2108" s="131" t="s">
        <v>164</v>
      </c>
      <c r="L2108" s="29"/>
      <c r="M2108" s="135" t="s">
        <v>1</v>
      </c>
      <c r="N2108" s="136" t="s">
        <v>37</v>
      </c>
      <c r="O2108" s="137">
        <v>0.18099999999999999</v>
      </c>
      <c r="P2108" s="137">
        <f>O2108*H2108</f>
        <v>5.5349799999999991</v>
      </c>
      <c r="Q2108" s="137">
        <v>1.0000000000000001E-5</v>
      </c>
      <c r="R2108" s="137">
        <f>Q2108*H2108</f>
        <v>3.0580000000000001E-4</v>
      </c>
      <c r="S2108" s="137">
        <v>0</v>
      </c>
      <c r="T2108" s="138">
        <f>S2108*H2108</f>
        <v>0</v>
      </c>
      <c r="AR2108" s="139" t="s">
        <v>255</v>
      </c>
      <c r="AT2108" s="139" t="s">
        <v>160</v>
      </c>
      <c r="AU2108" s="139" t="s">
        <v>82</v>
      </c>
      <c r="AY2108" s="17" t="s">
        <v>158</v>
      </c>
      <c r="BE2108" s="140">
        <f>IF(N2108="základní",J2108,0)</f>
        <v>0</v>
      </c>
      <c r="BF2108" s="140">
        <f>IF(N2108="snížená",J2108,0)</f>
        <v>0</v>
      </c>
      <c r="BG2108" s="140">
        <f>IF(N2108="zákl. přenesená",J2108,0)</f>
        <v>0</v>
      </c>
      <c r="BH2108" s="140">
        <f>IF(N2108="sníž. přenesená",J2108,0)</f>
        <v>0</v>
      </c>
      <c r="BI2108" s="140">
        <f>IF(N2108="nulová",J2108,0)</f>
        <v>0</v>
      </c>
      <c r="BJ2108" s="17" t="s">
        <v>80</v>
      </c>
      <c r="BK2108" s="140">
        <f>ROUND(I2108*H2108,2)</f>
        <v>0</v>
      </c>
      <c r="BL2108" s="17" t="s">
        <v>255</v>
      </c>
      <c r="BM2108" s="139" t="s">
        <v>2681</v>
      </c>
    </row>
    <row r="2109" spans="2:65" s="12" customFormat="1">
      <c r="B2109" s="141"/>
      <c r="D2109" s="142" t="s">
        <v>167</v>
      </c>
      <c r="E2109" s="143" t="s">
        <v>1</v>
      </c>
      <c r="F2109" s="144" t="s">
        <v>2682</v>
      </c>
      <c r="H2109" s="143" t="s">
        <v>1</v>
      </c>
      <c r="L2109" s="141"/>
      <c r="M2109" s="145"/>
      <c r="T2109" s="146"/>
      <c r="AT2109" s="143" t="s">
        <v>167</v>
      </c>
      <c r="AU2109" s="143" t="s">
        <v>82</v>
      </c>
      <c r="AV2109" s="12" t="s">
        <v>80</v>
      </c>
      <c r="AW2109" s="12" t="s">
        <v>28</v>
      </c>
      <c r="AX2109" s="12" t="s">
        <v>72</v>
      </c>
      <c r="AY2109" s="143" t="s">
        <v>158</v>
      </c>
    </row>
    <row r="2110" spans="2:65" s="13" customFormat="1">
      <c r="B2110" s="147"/>
      <c r="D2110" s="142" t="s">
        <v>167</v>
      </c>
      <c r="E2110" s="148" t="s">
        <v>1</v>
      </c>
      <c r="F2110" s="149" t="s">
        <v>2683</v>
      </c>
      <c r="H2110" s="150">
        <v>30.58</v>
      </c>
      <c r="L2110" s="147"/>
      <c r="M2110" s="151"/>
      <c r="T2110" s="152"/>
      <c r="AT2110" s="148" t="s">
        <v>167</v>
      </c>
      <c r="AU2110" s="148" t="s">
        <v>82</v>
      </c>
      <c r="AV2110" s="13" t="s">
        <v>82</v>
      </c>
      <c r="AW2110" s="13" t="s">
        <v>28</v>
      </c>
      <c r="AX2110" s="13" t="s">
        <v>80</v>
      </c>
      <c r="AY2110" s="148" t="s">
        <v>158</v>
      </c>
    </row>
    <row r="2111" spans="2:65" s="1" customFormat="1" ht="16.5" customHeight="1">
      <c r="B2111" s="128"/>
      <c r="C2111" s="159" t="s">
        <v>2684</v>
      </c>
      <c r="D2111" s="159" t="s">
        <v>242</v>
      </c>
      <c r="E2111" s="160" t="s">
        <v>2685</v>
      </c>
      <c r="F2111" s="161" t="s">
        <v>2686</v>
      </c>
      <c r="G2111" s="162" t="s">
        <v>237</v>
      </c>
      <c r="H2111" s="163">
        <v>31.192</v>
      </c>
      <c r="I2111" s="188"/>
      <c r="J2111" s="164">
        <f>ROUND(I2111*H2111,2)</f>
        <v>0</v>
      </c>
      <c r="K2111" s="161" t="s">
        <v>164</v>
      </c>
      <c r="L2111" s="165"/>
      <c r="M2111" s="166" t="s">
        <v>1</v>
      </c>
      <c r="N2111" s="167" t="s">
        <v>37</v>
      </c>
      <c r="O2111" s="137">
        <v>0</v>
      </c>
      <c r="P2111" s="137">
        <f>O2111*H2111</f>
        <v>0</v>
      </c>
      <c r="Q2111" s="137">
        <v>2.7999999999999998E-4</v>
      </c>
      <c r="R2111" s="137">
        <f>Q2111*H2111</f>
        <v>8.7337600000000001E-3</v>
      </c>
      <c r="S2111" s="137">
        <v>0</v>
      </c>
      <c r="T2111" s="138">
        <f>S2111*H2111</f>
        <v>0</v>
      </c>
      <c r="AR2111" s="139" t="s">
        <v>357</v>
      </c>
      <c r="AT2111" s="139" t="s">
        <v>242</v>
      </c>
      <c r="AU2111" s="139" t="s">
        <v>82</v>
      </c>
      <c r="AY2111" s="17" t="s">
        <v>158</v>
      </c>
      <c r="BE2111" s="140">
        <f>IF(N2111="základní",J2111,0)</f>
        <v>0</v>
      </c>
      <c r="BF2111" s="140">
        <f>IF(N2111="snížená",J2111,0)</f>
        <v>0</v>
      </c>
      <c r="BG2111" s="140">
        <f>IF(N2111="zákl. přenesená",J2111,0)</f>
        <v>0</v>
      </c>
      <c r="BH2111" s="140">
        <f>IF(N2111="sníž. přenesená",J2111,0)</f>
        <v>0</v>
      </c>
      <c r="BI2111" s="140">
        <f>IF(N2111="nulová",J2111,0)</f>
        <v>0</v>
      </c>
      <c r="BJ2111" s="17" t="s">
        <v>80</v>
      </c>
      <c r="BK2111" s="140">
        <f>ROUND(I2111*H2111,2)</f>
        <v>0</v>
      </c>
      <c r="BL2111" s="17" t="s">
        <v>255</v>
      </c>
      <c r="BM2111" s="139" t="s">
        <v>2687</v>
      </c>
    </row>
    <row r="2112" spans="2:65" s="13" customFormat="1">
      <c r="B2112" s="147"/>
      <c r="D2112" s="142" t="s">
        <v>167</v>
      </c>
      <c r="E2112" s="148" t="s">
        <v>1</v>
      </c>
      <c r="F2112" s="149" t="s">
        <v>2688</v>
      </c>
      <c r="H2112" s="150">
        <v>31.192</v>
      </c>
      <c r="L2112" s="147"/>
      <c r="M2112" s="151"/>
      <c r="T2112" s="152"/>
      <c r="AT2112" s="148" t="s">
        <v>167</v>
      </c>
      <c r="AU2112" s="148" t="s">
        <v>82</v>
      </c>
      <c r="AV2112" s="13" t="s">
        <v>82</v>
      </c>
      <c r="AW2112" s="13" t="s">
        <v>28</v>
      </c>
      <c r="AX2112" s="13" t="s">
        <v>80</v>
      </c>
      <c r="AY2112" s="148" t="s">
        <v>158</v>
      </c>
    </row>
    <row r="2113" spans="2:65" s="1" customFormat="1" ht="16.5" customHeight="1">
      <c r="B2113" s="128"/>
      <c r="C2113" s="129" t="s">
        <v>2689</v>
      </c>
      <c r="D2113" s="129" t="s">
        <v>160</v>
      </c>
      <c r="E2113" s="130" t="s">
        <v>2690</v>
      </c>
      <c r="F2113" s="131" t="s">
        <v>2691</v>
      </c>
      <c r="G2113" s="132" t="s">
        <v>237</v>
      </c>
      <c r="H2113" s="133">
        <v>52.32</v>
      </c>
      <c r="I2113" s="184"/>
      <c r="J2113" s="134">
        <f>ROUND(I2113*H2113,2)</f>
        <v>0</v>
      </c>
      <c r="K2113" s="131" t="s">
        <v>164</v>
      </c>
      <c r="L2113" s="29"/>
      <c r="M2113" s="135" t="s">
        <v>1</v>
      </c>
      <c r="N2113" s="136" t="s">
        <v>37</v>
      </c>
      <c r="O2113" s="137">
        <v>0.18</v>
      </c>
      <c r="P2113" s="137">
        <f>O2113*H2113</f>
        <v>9.4176000000000002</v>
      </c>
      <c r="Q2113" s="137">
        <v>0</v>
      </c>
      <c r="R2113" s="137">
        <f>Q2113*H2113</f>
        <v>0</v>
      </c>
      <c r="S2113" s="137">
        <v>0</v>
      </c>
      <c r="T2113" s="138">
        <f>S2113*H2113</f>
        <v>0</v>
      </c>
      <c r="AR2113" s="139" t="s">
        <v>255</v>
      </c>
      <c r="AT2113" s="139" t="s">
        <v>160</v>
      </c>
      <c r="AU2113" s="139" t="s">
        <v>82</v>
      </c>
      <c r="AY2113" s="17" t="s">
        <v>158</v>
      </c>
      <c r="BE2113" s="140">
        <f>IF(N2113="základní",J2113,0)</f>
        <v>0</v>
      </c>
      <c r="BF2113" s="140">
        <f>IF(N2113="snížená",J2113,0)</f>
        <v>0</v>
      </c>
      <c r="BG2113" s="140">
        <f>IF(N2113="zákl. přenesená",J2113,0)</f>
        <v>0</v>
      </c>
      <c r="BH2113" s="140">
        <f>IF(N2113="sníž. přenesená",J2113,0)</f>
        <v>0</v>
      </c>
      <c r="BI2113" s="140">
        <f>IF(N2113="nulová",J2113,0)</f>
        <v>0</v>
      </c>
      <c r="BJ2113" s="17" t="s">
        <v>80</v>
      </c>
      <c r="BK2113" s="140">
        <f>ROUND(I2113*H2113,2)</f>
        <v>0</v>
      </c>
      <c r="BL2113" s="17" t="s">
        <v>255</v>
      </c>
      <c r="BM2113" s="139" t="s">
        <v>2692</v>
      </c>
    </row>
    <row r="2114" spans="2:65" s="12" customFormat="1">
      <c r="B2114" s="141"/>
      <c r="D2114" s="142" t="s">
        <v>167</v>
      </c>
      <c r="E2114" s="143" t="s">
        <v>1</v>
      </c>
      <c r="F2114" s="144" t="s">
        <v>2693</v>
      </c>
      <c r="H2114" s="143" t="s">
        <v>1</v>
      </c>
      <c r="L2114" s="141"/>
      <c r="M2114" s="145"/>
      <c r="T2114" s="146"/>
      <c r="AT2114" s="143" t="s">
        <v>167</v>
      </c>
      <c r="AU2114" s="143" t="s">
        <v>82</v>
      </c>
      <c r="AV2114" s="12" t="s">
        <v>80</v>
      </c>
      <c r="AW2114" s="12" t="s">
        <v>28</v>
      </c>
      <c r="AX2114" s="12" t="s">
        <v>72</v>
      </c>
      <c r="AY2114" s="143" t="s">
        <v>158</v>
      </c>
    </row>
    <row r="2115" spans="2:65" s="13" customFormat="1">
      <c r="B2115" s="147"/>
      <c r="D2115" s="142" t="s">
        <v>167</v>
      </c>
      <c r="E2115" s="148" t="s">
        <v>1</v>
      </c>
      <c r="F2115" s="149" t="s">
        <v>2694</v>
      </c>
      <c r="H2115" s="150">
        <v>52.32</v>
      </c>
      <c r="L2115" s="147"/>
      <c r="M2115" s="151"/>
      <c r="T2115" s="152"/>
      <c r="AT2115" s="148" t="s">
        <v>167</v>
      </c>
      <c r="AU2115" s="148" t="s">
        <v>82</v>
      </c>
      <c r="AV2115" s="13" t="s">
        <v>82</v>
      </c>
      <c r="AW2115" s="13" t="s">
        <v>28</v>
      </c>
      <c r="AX2115" s="13" t="s">
        <v>80</v>
      </c>
      <c r="AY2115" s="148" t="s">
        <v>158</v>
      </c>
    </row>
    <row r="2116" spans="2:65" s="1" customFormat="1" ht="16.5" customHeight="1">
      <c r="B2116" s="128"/>
      <c r="C2116" s="159" t="s">
        <v>2695</v>
      </c>
      <c r="D2116" s="159" t="s">
        <v>242</v>
      </c>
      <c r="E2116" s="160" t="s">
        <v>2696</v>
      </c>
      <c r="F2116" s="161" t="s">
        <v>2697</v>
      </c>
      <c r="G2116" s="162" t="s">
        <v>237</v>
      </c>
      <c r="H2116" s="163">
        <v>53.366</v>
      </c>
      <c r="I2116" s="188"/>
      <c r="J2116" s="164">
        <f>ROUND(I2116*H2116,2)</f>
        <v>0</v>
      </c>
      <c r="K2116" s="161" t="s">
        <v>164</v>
      </c>
      <c r="L2116" s="165"/>
      <c r="M2116" s="166" t="s">
        <v>1</v>
      </c>
      <c r="N2116" s="167" t="s">
        <v>37</v>
      </c>
      <c r="O2116" s="137">
        <v>0</v>
      </c>
      <c r="P2116" s="137">
        <f>O2116*H2116</f>
        <v>0</v>
      </c>
      <c r="Q2116" s="137">
        <v>2.9999999999999997E-4</v>
      </c>
      <c r="R2116" s="137">
        <f>Q2116*H2116</f>
        <v>1.6009799999999998E-2</v>
      </c>
      <c r="S2116" s="137">
        <v>0</v>
      </c>
      <c r="T2116" s="138">
        <f>S2116*H2116</f>
        <v>0</v>
      </c>
      <c r="AR2116" s="139" t="s">
        <v>357</v>
      </c>
      <c r="AT2116" s="139" t="s">
        <v>242</v>
      </c>
      <c r="AU2116" s="139" t="s">
        <v>82</v>
      </c>
      <c r="AY2116" s="17" t="s">
        <v>158</v>
      </c>
      <c r="BE2116" s="140">
        <f>IF(N2116="základní",J2116,0)</f>
        <v>0</v>
      </c>
      <c r="BF2116" s="140">
        <f>IF(N2116="snížená",J2116,0)</f>
        <v>0</v>
      </c>
      <c r="BG2116" s="140">
        <f>IF(N2116="zákl. přenesená",J2116,0)</f>
        <v>0</v>
      </c>
      <c r="BH2116" s="140">
        <f>IF(N2116="sníž. přenesená",J2116,0)</f>
        <v>0</v>
      </c>
      <c r="BI2116" s="140">
        <f>IF(N2116="nulová",J2116,0)</f>
        <v>0</v>
      </c>
      <c r="BJ2116" s="17" t="s">
        <v>80</v>
      </c>
      <c r="BK2116" s="140">
        <f>ROUND(I2116*H2116,2)</f>
        <v>0</v>
      </c>
      <c r="BL2116" s="17" t="s">
        <v>255</v>
      </c>
      <c r="BM2116" s="139" t="s">
        <v>2698</v>
      </c>
    </row>
    <row r="2117" spans="2:65" s="13" customFormat="1">
      <c r="B2117" s="147"/>
      <c r="D2117" s="142" t="s">
        <v>167</v>
      </c>
      <c r="F2117" s="149" t="s">
        <v>2699</v>
      </c>
      <c r="H2117" s="150">
        <v>53.366</v>
      </c>
      <c r="L2117" s="147"/>
      <c r="M2117" s="151"/>
      <c r="T2117" s="152"/>
      <c r="AT2117" s="148" t="s">
        <v>167</v>
      </c>
      <c r="AU2117" s="148" t="s">
        <v>82</v>
      </c>
      <c r="AV2117" s="13" t="s">
        <v>82</v>
      </c>
      <c r="AW2117" s="13" t="s">
        <v>3</v>
      </c>
      <c r="AX2117" s="13" t="s">
        <v>80</v>
      </c>
      <c r="AY2117" s="148" t="s">
        <v>158</v>
      </c>
    </row>
    <row r="2118" spans="2:65" s="1" customFormat="1" ht="16.5" customHeight="1">
      <c r="B2118" s="128"/>
      <c r="C2118" s="129" t="s">
        <v>2700</v>
      </c>
      <c r="D2118" s="129" t="s">
        <v>160</v>
      </c>
      <c r="E2118" s="130" t="s">
        <v>2701</v>
      </c>
      <c r="F2118" s="131" t="s">
        <v>2702</v>
      </c>
      <c r="G2118" s="132" t="s">
        <v>237</v>
      </c>
      <c r="H2118" s="133">
        <v>52.32</v>
      </c>
      <c r="I2118" s="184"/>
      <c r="J2118" s="134">
        <f>ROUND(I2118*H2118,2)</f>
        <v>0</v>
      </c>
      <c r="K2118" s="131" t="s">
        <v>164</v>
      </c>
      <c r="L2118" s="29"/>
      <c r="M2118" s="135" t="s">
        <v>1</v>
      </c>
      <c r="N2118" s="136" t="s">
        <v>37</v>
      </c>
      <c r="O2118" s="137">
        <v>0.125</v>
      </c>
      <c r="P2118" s="137">
        <f>O2118*H2118</f>
        <v>6.54</v>
      </c>
      <c r="Q2118" s="137">
        <v>0</v>
      </c>
      <c r="R2118" s="137">
        <f>Q2118*H2118</f>
        <v>0</v>
      </c>
      <c r="S2118" s="137">
        <v>0</v>
      </c>
      <c r="T2118" s="138">
        <f>S2118*H2118</f>
        <v>0</v>
      </c>
      <c r="AR2118" s="139" t="s">
        <v>255</v>
      </c>
      <c r="AT2118" s="139" t="s">
        <v>160</v>
      </c>
      <c r="AU2118" s="139" t="s">
        <v>82</v>
      </c>
      <c r="AY2118" s="17" t="s">
        <v>158</v>
      </c>
      <c r="BE2118" s="140">
        <f>IF(N2118="základní",J2118,0)</f>
        <v>0</v>
      </c>
      <c r="BF2118" s="140">
        <f>IF(N2118="snížená",J2118,0)</f>
        <v>0</v>
      </c>
      <c r="BG2118" s="140">
        <f>IF(N2118="zákl. přenesená",J2118,0)</f>
        <v>0</v>
      </c>
      <c r="BH2118" s="140">
        <f>IF(N2118="sníž. přenesená",J2118,0)</f>
        <v>0</v>
      </c>
      <c r="BI2118" s="140">
        <f>IF(N2118="nulová",J2118,0)</f>
        <v>0</v>
      </c>
      <c r="BJ2118" s="17" t="s">
        <v>80</v>
      </c>
      <c r="BK2118" s="140">
        <f>ROUND(I2118*H2118,2)</f>
        <v>0</v>
      </c>
      <c r="BL2118" s="17" t="s">
        <v>255</v>
      </c>
      <c r="BM2118" s="139" t="s">
        <v>2703</v>
      </c>
    </row>
    <row r="2119" spans="2:65" s="1" customFormat="1" ht="16.5" customHeight="1">
      <c r="B2119" s="128"/>
      <c r="C2119" s="159" t="s">
        <v>2704</v>
      </c>
      <c r="D2119" s="159" t="s">
        <v>242</v>
      </c>
      <c r="E2119" s="160" t="s">
        <v>2705</v>
      </c>
      <c r="F2119" s="161" t="s">
        <v>2706</v>
      </c>
      <c r="G2119" s="162" t="s">
        <v>310</v>
      </c>
      <c r="H2119" s="163">
        <v>12</v>
      </c>
      <c r="I2119" s="188"/>
      <c r="J2119" s="164">
        <f>ROUND(I2119*H2119,2)</f>
        <v>0</v>
      </c>
      <c r="K2119" s="161" t="s">
        <v>164</v>
      </c>
      <c r="L2119" s="165"/>
      <c r="M2119" s="166" t="s">
        <v>1</v>
      </c>
      <c r="N2119" s="167" t="s">
        <v>37</v>
      </c>
      <c r="O2119" s="137">
        <v>0</v>
      </c>
      <c r="P2119" s="137">
        <f>O2119*H2119</f>
        <v>0</v>
      </c>
      <c r="Q2119" s="137">
        <v>1E-4</v>
      </c>
      <c r="R2119" s="137">
        <f>Q2119*H2119</f>
        <v>1.2000000000000001E-3</v>
      </c>
      <c r="S2119" s="137">
        <v>0</v>
      </c>
      <c r="T2119" s="138">
        <f>S2119*H2119</f>
        <v>0</v>
      </c>
      <c r="AR2119" s="139" t="s">
        <v>357</v>
      </c>
      <c r="AT2119" s="139" t="s">
        <v>242</v>
      </c>
      <c r="AU2119" s="139" t="s">
        <v>82</v>
      </c>
      <c r="AY2119" s="17" t="s">
        <v>158</v>
      </c>
      <c r="BE2119" s="140">
        <f>IF(N2119="základní",J2119,0)</f>
        <v>0</v>
      </c>
      <c r="BF2119" s="140">
        <f>IF(N2119="snížená",J2119,0)</f>
        <v>0</v>
      </c>
      <c r="BG2119" s="140">
        <f>IF(N2119="zákl. přenesená",J2119,0)</f>
        <v>0</v>
      </c>
      <c r="BH2119" s="140">
        <f>IF(N2119="sníž. přenesená",J2119,0)</f>
        <v>0</v>
      </c>
      <c r="BI2119" s="140">
        <f>IF(N2119="nulová",J2119,0)</f>
        <v>0</v>
      </c>
      <c r="BJ2119" s="17" t="s">
        <v>80</v>
      </c>
      <c r="BK2119" s="140">
        <f>ROUND(I2119*H2119,2)</f>
        <v>0</v>
      </c>
      <c r="BL2119" s="17" t="s">
        <v>255</v>
      </c>
      <c r="BM2119" s="139" t="s">
        <v>2707</v>
      </c>
    </row>
    <row r="2120" spans="2:65" s="1" customFormat="1" ht="16.5" customHeight="1">
      <c r="B2120" s="128"/>
      <c r="C2120" s="159" t="s">
        <v>2708</v>
      </c>
      <c r="D2120" s="159" t="s">
        <v>242</v>
      </c>
      <c r="E2120" s="160" t="s">
        <v>2709</v>
      </c>
      <c r="F2120" s="161" t="s">
        <v>2710</v>
      </c>
      <c r="G2120" s="162" t="s">
        <v>310</v>
      </c>
      <c r="H2120" s="163">
        <v>6</v>
      </c>
      <c r="I2120" s="188"/>
      <c r="J2120" s="164">
        <f>ROUND(I2120*H2120,2)</f>
        <v>0</v>
      </c>
      <c r="K2120" s="161" t="s">
        <v>164</v>
      </c>
      <c r="L2120" s="165"/>
      <c r="M2120" s="166" t="s">
        <v>1</v>
      </c>
      <c r="N2120" s="167" t="s">
        <v>37</v>
      </c>
      <c r="O2120" s="137">
        <v>0</v>
      </c>
      <c r="P2120" s="137">
        <f>O2120*H2120</f>
        <v>0</v>
      </c>
      <c r="Q2120" s="137">
        <v>1E-4</v>
      </c>
      <c r="R2120" s="137">
        <f>Q2120*H2120</f>
        <v>6.0000000000000006E-4</v>
      </c>
      <c r="S2120" s="137">
        <v>0</v>
      </c>
      <c r="T2120" s="138">
        <f>S2120*H2120</f>
        <v>0</v>
      </c>
      <c r="AR2120" s="139" t="s">
        <v>357</v>
      </c>
      <c r="AT2120" s="139" t="s">
        <v>242</v>
      </c>
      <c r="AU2120" s="139" t="s">
        <v>82</v>
      </c>
      <c r="AY2120" s="17" t="s">
        <v>158</v>
      </c>
      <c r="BE2120" s="140">
        <f>IF(N2120="základní",J2120,0)</f>
        <v>0</v>
      </c>
      <c r="BF2120" s="140">
        <f>IF(N2120="snížená",J2120,0)</f>
        <v>0</v>
      </c>
      <c r="BG2120" s="140">
        <f>IF(N2120="zákl. přenesená",J2120,0)</f>
        <v>0</v>
      </c>
      <c r="BH2120" s="140">
        <f>IF(N2120="sníž. přenesená",J2120,0)</f>
        <v>0</v>
      </c>
      <c r="BI2120" s="140">
        <f>IF(N2120="nulová",J2120,0)</f>
        <v>0</v>
      </c>
      <c r="BJ2120" s="17" t="s">
        <v>80</v>
      </c>
      <c r="BK2120" s="140">
        <f>ROUND(I2120*H2120,2)</f>
        <v>0</v>
      </c>
      <c r="BL2120" s="17" t="s">
        <v>255</v>
      </c>
      <c r="BM2120" s="139" t="s">
        <v>2711</v>
      </c>
    </row>
    <row r="2121" spans="2:65" s="1" customFormat="1" ht="16.5" customHeight="1">
      <c r="B2121" s="128"/>
      <c r="C2121" s="129" t="s">
        <v>2712</v>
      </c>
      <c r="D2121" s="129" t="s">
        <v>160</v>
      </c>
      <c r="E2121" s="130" t="s">
        <v>2713</v>
      </c>
      <c r="F2121" s="131" t="s">
        <v>2714</v>
      </c>
      <c r="G2121" s="132" t="s">
        <v>212</v>
      </c>
      <c r="H2121" s="133">
        <v>150</v>
      </c>
      <c r="I2121" s="184"/>
      <c r="J2121" s="134">
        <f>ROUND(I2121*H2121,2)</f>
        <v>0</v>
      </c>
      <c r="K2121" s="131" t="s">
        <v>164</v>
      </c>
      <c r="L2121" s="29"/>
      <c r="M2121" s="135" t="s">
        <v>1</v>
      </c>
      <c r="N2121" s="136" t="s">
        <v>37</v>
      </c>
      <c r="O2121" s="137">
        <v>0.219</v>
      </c>
      <c r="P2121" s="137">
        <f>O2121*H2121</f>
        <v>32.85</v>
      </c>
      <c r="Q2121" s="137">
        <v>5.0000000000000001E-4</v>
      </c>
      <c r="R2121" s="137">
        <f>Q2121*H2121</f>
        <v>7.4999999999999997E-2</v>
      </c>
      <c r="S2121" s="137">
        <v>0</v>
      </c>
      <c r="T2121" s="138">
        <f>S2121*H2121</f>
        <v>0</v>
      </c>
      <c r="AR2121" s="139" t="s">
        <v>255</v>
      </c>
      <c r="AT2121" s="139" t="s">
        <v>160</v>
      </c>
      <c r="AU2121" s="139" t="s">
        <v>82</v>
      </c>
      <c r="AY2121" s="17" t="s">
        <v>158</v>
      </c>
      <c r="BE2121" s="140">
        <f>IF(N2121="základní",J2121,0)</f>
        <v>0</v>
      </c>
      <c r="BF2121" s="140">
        <f>IF(N2121="snížená",J2121,0)</f>
        <v>0</v>
      </c>
      <c r="BG2121" s="140">
        <f>IF(N2121="zákl. přenesená",J2121,0)</f>
        <v>0</v>
      </c>
      <c r="BH2121" s="140">
        <f>IF(N2121="sníž. přenesená",J2121,0)</f>
        <v>0</v>
      </c>
      <c r="BI2121" s="140">
        <f>IF(N2121="nulová",J2121,0)</f>
        <v>0</v>
      </c>
      <c r="BJ2121" s="17" t="s">
        <v>80</v>
      </c>
      <c r="BK2121" s="140">
        <f>ROUND(I2121*H2121,2)</f>
        <v>0</v>
      </c>
      <c r="BL2121" s="17" t="s">
        <v>255</v>
      </c>
      <c r="BM2121" s="139" t="s">
        <v>2715</v>
      </c>
    </row>
    <row r="2122" spans="2:65" s="13" customFormat="1">
      <c r="B2122" s="147"/>
      <c r="D2122" s="142" t="s">
        <v>167</v>
      </c>
      <c r="E2122" s="148" t="s">
        <v>1</v>
      </c>
      <c r="F2122" s="149" t="s">
        <v>2629</v>
      </c>
      <c r="H2122" s="150">
        <v>150</v>
      </c>
      <c r="L2122" s="147"/>
      <c r="M2122" s="151"/>
      <c r="T2122" s="152"/>
      <c r="AT2122" s="148" t="s">
        <v>167</v>
      </c>
      <c r="AU2122" s="148" t="s">
        <v>82</v>
      </c>
      <c r="AV2122" s="13" t="s">
        <v>82</v>
      </c>
      <c r="AW2122" s="13" t="s">
        <v>28</v>
      </c>
      <c r="AX2122" s="13" t="s">
        <v>80</v>
      </c>
      <c r="AY2122" s="148" t="s">
        <v>158</v>
      </c>
    </row>
    <row r="2123" spans="2:65" s="1" customFormat="1" ht="37.9" customHeight="1">
      <c r="B2123" s="128"/>
      <c r="C2123" s="159" t="s">
        <v>2716</v>
      </c>
      <c r="D2123" s="159" t="s">
        <v>242</v>
      </c>
      <c r="E2123" s="160" t="s">
        <v>2717</v>
      </c>
      <c r="F2123" s="161" t="s">
        <v>2718</v>
      </c>
      <c r="G2123" s="162" t="s">
        <v>212</v>
      </c>
      <c r="H2123" s="163">
        <v>168.309</v>
      </c>
      <c r="I2123" s="188"/>
      <c r="J2123" s="164">
        <f>ROUND(I2123*H2123,2)</f>
        <v>0</v>
      </c>
      <c r="K2123" s="161" t="s">
        <v>164</v>
      </c>
      <c r="L2123" s="165"/>
      <c r="M2123" s="166" t="s">
        <v>1</v>
      </c>
      <c r="N2123" s="167" t="s">
        <v>37</v>
      </c>
      <c r="O2123" s="137">
        <v>0</v>
      </c>
      <c r="P2123" s="137">
        <f>O2123*H2123</f>
        <v>0</v>
      </c>
      <c r="Q2123" s="137">
        <v>1.15E-3</v>
      </c>
      <c r="R2123" s="137">
        <f>Q2123*H2123</f>
        <v>0.19355534999999999</v>
      </c>
      <c r="S2123" s="137">
        <v>0</v>
      </c>
      <c r="T2123" s="138">
        <f>S2123*H2123</f>
        <v>0</v>
      </c>
      <c r="AR2123" s="139" t="s">
        <v>357</v>
      </c>
      <c r="AT2123" s="139" t="s">
        <v>242</v>
      </c>
      <c r="AU2123" s="139" t="s">
        <v>82</v>
      </c>
      <c r="AY2123" s="17" t="s">
        <v>158</v>
      </c>
      <c r="BE2123" s="140">
        <f>IF(N2123="základní",J2123,0)</f>
        <v>0</v>
      </c>
      <c r="BF2123" s="140">
        <f>IF(N2123="snížená",J2123,0)</f>
        <v>0</v>
      </c>
      <c r="BG2123" s="140">
        <f>IF(N2123="zákl. přenesená",J2123,0)</f>
        <v>0</v>
      </c>
      <c r="BH2123" s="140">
        <f>IF(N2123="sníž. přenesená",J2123,0)</f>
        <v>0</v>
      </c>
      <c r="BI2123" s="140">
        <f>IF(N2123="nulová",J2123,0)</f>
        <v>0</v>
      </c>
      <c r="BJ2123" s="17" t="s">
        <v>80</v>
      </c>
      <c r="BK2123" s="140">
        <f>ROUND(I2123*H2123,2)</f>
        <v>0</v>
      </c>
      <c r="BL2123" s="17" t="s">
        <v>255</v>
      </c>
      <c r="BM2123" s="139" t="s">
        <v>2719</v>
      </c>
    </row>
    <row r="2124" spans="2:65" s="12" customFormat="1">
      <c r="B2124" s="141"/>
      <c r="D2124" s="142" t="s">
        <v>167</v>
      </c>
      <c r="E2124" s="143" t="s">
        <v>1</v>
      </c>
      <c r="F2124" s="144" t="s">
        <v>2538</v>
      </c>
      <c r="H2124" s="143" t="s">
        <v>1</v>
      </c>
      <c r="L2124" s="141"/>
      <c r="M2124" s="145"/>
      <c r="T2124" s="146"/>
      <c r="AT2124" s="143" t="s">
        <v>167</v>
      </c>
      <c r="AU2124" s="143" t="s">
        <v>82</v>
      </c>
      <c r="AV2124" s="12" t="s">
        <v>80</v>
      </c>
      <c r="AW2124" s="12" t="s">
        <v>28</v>
      </c>
      <c r="AX2124" s="12" t="s">
        <v>72</v>
      </c>
      <c r="AY2124" s="143" t="s">
        <v>158</v>
      </c>
    </row>
    <row r="2125" spans="2:65" s="13" customFormat="1">
      <c r="B2125" s="147"/>
      <c r="D2125" s="142" t="s">
        <v>167</v>
      </c>
      <c r="E2125" s="148" t="s">
        <v>1</v>
      </c>
      <c r="F2125" s="149" t="s">
        <v>2720</v>
      </c>
      <c r="H2125" s="150">
        <v>165</v>
      </c>
      <c r="L2125" s="147"/>
      <c r="M2125" s="151"/>
      <c r="T2125" s="152"/>
      <c r="AT2125" s="148" t="s">
        <v>167</v>
      </c>
      <c r="AU2125" s="148" t="s">
        <v>82</v>
      </c>
      <c r="AV2125" s="13" t="s">
        <v>82</v>
      </c>
      <c r="AW2125" s="13" t="s">
        <v>28</v>
      </c>
      <c r="AX2125" s="13" t="s">
        <v>72</v>
      </c>
      <c r="AY2125" s="148" t="s">
        <v>158</v>
      </c>
    </row>
    <row r="2126" spans="2:65" s="13" customFormat="1">
      <c r="B2126" s="147"/>
      <c r="D2126" s="142" t="s">
        <v>167</v>
      </c>
      <c r="E2126" s="148" t="s">
        <v>1</v>
      </c>
      <c r="F2126" s="149" t="s">
        <v>2721</v>
      </c>
      <c r="H2126" s="150">
        <v>3.3090000000000002</v>
      </c>
      <c r="L2126" s="147"/>
      <c r="M2126" s="151"/>
      <c r="T2126" s="152"/>
      <c r="AT2126" s="148" t="s">
        <v>167</v>
      </c>
      <c r="AU2126" s="148" t="s">
        <v>82</v>
      </c>
      <c r="AV2126" s="13" t="s">
        <v>82</v>
      </c>
      <c r="AW2126" s="13" t="s">
        <v>28</v>
      </c>
      <c r="AX2126" s="13" t="s">
        <v>72</v>
      </c>
      <c r="AY2126" s="148" t="s">
        <v>158</v>
      </c>
    </row>
    <row r="2127" spans="2:65" s="14" customFormat="1">
      <c r="B2127" s="153"/>
      <c r="D2127" s="142" t="s">
        <v>167</v>
      </c>
      <c r="E2127" s="154" t="s">
        <v>1</v>
      </c>
      <c r="F2127" s="155" t="s">
        <v>200</v>
      </c>
      <c r="H2127" s="156">
        <v>168.309</v>
      </c>
      <c r="L2127" s="153"/>
      <c r="M2127" s="157"/>
      <c r="T2127" s="158"/>
      <c r="AT2127" s="154" t="s">
        <v>167</v>
      </c>
      <c r="AU2127" s="154" t="s">
        <v>82</v>
      </c>
      <c r="AV2127" s="14" t="s">
        <v>165</v>
      </c>
      <c r="AW2127" s="14" t="s">
        <v>28</v>
      </c>
      <c r="AX2127" s="14" t="s">
        <v>80</v>
      </c>
      <c r="AY2127" s="154" t="s">
        <v>158</v>
      </c>
    </row>
    <row r="2128" spans="2:65" s="1" customFormat="1" ht="16.5" customHeight="1">
      <c r="B2128" s="128"/>
      <c r="C2128" s="129" t="s">
        <v>2722</v>
      </c>
      <c r="D2128" s="129" t="s">
        <v>160</v>
      </c>
      <c r="E2128" s="130" t="s">
        <v>2723</v>
      </c>
      <c r="F2128" s="131" t="s">
        <v>2724</v>
      </c>
      <c r="G2128" s="132" t="s">
        <v>212</v>
      </c>
      <c r="H2128" s="133">
        <v>21.6</v>
      </c>
      <c r="I2128" s="184"/>
      <c r="J2128" s="134">
        <f>ROUND(I2128*H2128,2)</f>
        <v>0</v>
      </c>
      <c r="K2128" s="131" t="s">
        <v>164</v>
      </c>
      <c r="L2128" s="29"/>
      <c r="M2128" s="135" t="s">
        <v>1</v>
      </c>
      <c r="N2128" s="136" t="s">
        <v>37</v>
      </c>
      <c r="O2128" s="137">
        <v>9.9000000000000005E-2</v>
      </c>
      <c r="P2128" s="137">
        <f>O2128*H2128</f>
        <v>2.1384000000000003</v>
      </c>
      <c r="Q2128" s="137">
        <v>3.0000000000000001E-5</v>
      </c>
      <c r="R2128" s="137">
        <f>Q2128*H2128</f>
        <v>6.4800000000000003E-4</v>
      </c>
      <c r="S2128" s="137">
        <v>0</v>
      </c>
      <c r="T2128" s="138">
        <f>S2128*H2128</f>
        <v>0</v>
      </c>
      <c r="AR2128" s="139" t="s">
        <v>255</v>
      </c>
      <c r="AT2128" s="139" t="s">
        <v>160</v>
      </c>
      <c r="AU2128" s="139" t="s">
        <v>82</v>
      </c>
      <c r="AY2128" s="17" t="s">
        <v>158</v>
      </c>
      <c r="BE2128" s="140">
        <f>IF(N2128="základní",J2128,0)</f>
        <v>0</v>
      </c>
      <c r="BF2128" s="140">
        <f>IF(N2128="snížená",J2128,0)</f>
        <v>0</v>
      </c>
      <c r="BG2128" s="140">
        <f>IF(N2128="zákl. přenesená",J2128,0)</f>
        <v>0</v>
      </c>
      <c r="BH2128" s="140">
        <f>IF(N2128="sníž. přenesená",J2128,0)</f>
        <v>0</v>
      </c>
      <c r="BI2128" s="140">
        <f>IF(N2128="nulová",J2128,0)</f>
        <v>0</v>
      </c>
      <c r="BJ2128" s="17" t="s">
        <v>80</v>
      </c>
      <c r="BK2128" s="140">
        <f>ROUND(I2128*H2128,2)</f>
        <v>0</v>
      </c>
      <c r="BL2128" s="17" t="s">
        <v>255</v>
      </c>
      <c r="BM2128" s="139" t="s">
        <v>2725</v>
      </c>
    </row>
    <row r="2129" spans="2:65" s="1" customFormat="1" ht="24.2" customHeight="1">
      <c r="B2129" s="128"/>
      <c r="C2129" s="129" t="s">
        <v>2726</v>
      </c>
      <c r="D2129" s="129" t="s">
        <v>160</v>
      </c>
      <c r="E2129" s="130" t="s">
        <v>2727</v>
      </c>
      <c r="F2129" s="131" t="s">
        <v>2728</v>
      </c>
      <c r="G2129" s="132" t="s">
        <v>188</v>
      </c>
      <c r="H2129" s="133">
        <v>2.3050000000000002</v>
      </c>
      <c r="I2129" s="184"/>
      <c r="J2129" s="134">
        <f>ROUND(I2129*H2129,2)</f>
        <v>0</v>
      </c>
      <c r="K2129" s="131" t="s">
        <v>164</v>
      </c>
      <c r="L2129" s="29"/>
      <c r="M2129" s="135" t="s">
        <v>1</v>
      </c>
      <c r="N2129" s="136" t="s">
        <v>37</v>
      </c>
      <c r="O2129" s="137">
        <v>1.1020000000000001</v>
      </c>
      <c r="P2129" s="137">
        <f>O2129*H2129</f>
        <v>2.5401100000000003</v>
      </c>
      <c r="Q2129" s="137">
        <v>0</v>
      </c>
      <c r="R2129" s="137">
        <f>Q2129*H2129</f>
        <v>0</v>
      </c>
      <c r="S2129" s="137">
        <v>0</v>
      </c>
      <c r="T2129" s="138">
        <f>S2129*H2129</f>
        <v>0</v>
      </c>
      <c r="AR2129" s="139" t="s">
        <v>255</v>
      </c>
      <c r="AT2129" s="139" t="s">
        <v>160</v>
      </c>
      <c r="AU2129" s="139" t="s">
        <v>82</v>
      </c>
      <c r="AY2129" s="17" t="s">
        <v>158</v>
      </c>
      <c r="BE2129" s="140">
        <f>IF(N2129="základní",J2129,0)</f>
        <v>0</v>
      </c>
      <c r="BF2129" s="140">
        <f>IF(N2129="snížená",J2129,0)</f>
        <v>0</v>
      </c>
      <c r="BG2129" s="140">
        <f>IF(N2129="zákl. přenesená",J2129,0)</f>
        <v>0</v>
      </c>
      <c r="BH2129" s="140">
        <f>IF(N2129="sníž. přenesená",J2129,0)</f>
        <v>0</v>
      </c>
      <c r="BI2129" s="140">
        <f>IF(N2129="nulová",J2129,0)</f>
        <v>0</v>
      </c>
      <c r="BJ2129" s="17" t="s">
        <v>80</v>
      </c>
      <c r="BK2129" s="140">
        <f>ROUND(I2129*H2129,2)</f>
        <v>0</v>
      </c>
      <c r="BL2129" s="17" t="s">
        <v>255</v>
      </c>
      <c r="BM2129" s="139" t="s">
        <v>2729</v>
      </c>
    </row>
    <row r="2130" spans="2:65" s="11" customFormat="1" ht="22.9" customHeight="1">
      <c r="B2130" s="117"/>
      <c r="D2130" s="118" t="s">
        <v>71</v>
      </c>
      <c r="E2130" s="126" t="s">
        <v>2730</v>
      </c>
      <c r="F2130" s="126" t="s">
        <v>2731</v>
      </c>
      <c r="J2130" s="127">
        <f>BK2130</f>
        <v>0</v>
      </c>
      <c r="L2130" s="117"/>
      <c r="M2130" s="121"/>
      <c r="P2130" s="122">
        <f>SUM(P2131:P2164)</f>
        <v>247.05919000000003</v>
      </c>
      <c r="R2130" s="122">
        <f>SUM(R2131:R2164)</f>
        <v>4.4652824999999998</v>
      </c>
      <c r="T2130" s="123">
        <f>SUM(T2131:T2164)</f>
        <v>0</v>
      </c>
      <c r="AR2130" s="118" t="s">
        <v>82</v>
      </c>
      <c r="AT2130" s="124" t="s">
        <v>71</v>
      </c>
      <c r="AU2130" s="124" t="s">
        <v>80</v>
      </c>
      <c r="AY2130" s="118" t="s">
        <v>158</v>
      </c>
      <c r="BK2130" s="125">
        <f>SUM(BK2131:BK2164)</f>
        <v>0</v>
      </c>
    </row>
    <row r="2131" spans="2:65" s="1" customFormat="1" ht="16.5" customHeight="1">
      <c r="B2131" s="128"/>
      <c r="C2131" s="129" t="s">
        <v>2732</v>
      </c>
      <c r="D2131" s="129" t="s">
        <v>160</v>
      </c>
      <c r="E2131" s="130" t="s">
        <v>2733</v>
      </c>
      <c r="F2131" s="131" t="s">
        <v>2734</v>
      </c>
      <c r="G2131" s="132" t="s">
        <v>212</v>
      </c>
      <c r="H2131" s="133">
        <v>380.72500000000002</v>
      </c>
      <c r="I2131" s="184"/>
      <c r="J2131" s="134">
        <f>ROUND(I2131*H2131,2)</f>
        <v>0</v>
      </c>
      <c r="K2131" s="131" t="s">
        <v>164</v>
      </c>
      <c r="L2131" s="29"/>
      <c r="M2131" s="135" t="s">
        <v>1</v>
      </c>
      <c r="N2131" s="136" t="s">
        <v>37</v>
      </c>
      <c r="O2131" s="137">
        <v>3.2000000000000001E-2</v>
      </c>
      <c r="P2131" s="137">
        <f>O2131*H2131</f>
        <v>12.183200000000001</v>
      </c>
      <c r="Q2131" s="137">
        <v>0</v>
      </c>
      <c r="R2131" s="137">
        <f>Q2131*H2131</f>
        <v>0</v>
      </c>
      <c r="S2131" s="137">
        <v>0</v>
      </c>
      <c r="T2131" s="138">
        <f>S2131*H2131</f>
        <v>0</v>
      </c>
      <c r="AR2131" s="139" t="s">
        <v>255</v>
      </c>
      <c r="AT2131" s="139" t="s">
        <v>160</v>
      </c>
      <c r="AU2131" s="139" t="s">
        <v>82</v>
      </c>
      <c r="AY2131" s="17" t="s">
        <v>158</v>
      </c>
      <c r="BE2131" s="140">
        <f>IF(N2131="základní",J2131,0)</f>
        <v>0</v>
      </c>
      <c r="BF2131" s="140">
        <f>IF(N2131="snížená",J2131,0)</f>
        <v>0</v>
      </c>
      <c r="BG2131" s="140">
        <f>IF(N2131="zákl. přenesená",J2131,0)</f>
        <v>0</v>
      </c>
      <c r="BH2131" s="140">
        <f>IF(N2131="sníž. přenesená",J2131,0)</f>
        <v>0</v>
      </c>
      <c r="BI2131" s="140">
        <f>IF(N2131="nulová",J2131,0)</f>
        <v>0</v>
      </c>
      <c r="BJ2131" s="17" t="s">
        <v>80</v>
      </c>
      <c r="BK2131" s="140">
        <f>ROUND(I2131*H2131,2)</f>
        <v>0</v>
      </c>
      <c r="BL2131" s="17" t="s">
        <v>255</v>
      </c>
      <c r="BM2131" s="139" t="s">
        <v>2735</v>
      </c>
    </row>
    <row r="2132" spans="2:65" s="13" customFormat="1">
      <c r="B2132" s="147"/>
      <c r="D2132" s="142" t="s">
        <v>167</v>
      </c>
      <c r="E2132" s="148" t="s">
        <v>1</v>
      </c>
      <c r="F2132" s="149" t="s">
        <v>1242</v>
      </c>
      <c r="H2132" s="150">
        <v>50.7</v>
      </c>
      <c r="L2132" s="147"/>
      <c r="M2132" s="151"/>
      <c r="T2132" s="152"/>
      <c r="AT2132" s="148" t="s">
        <v>167</v>
      </c>
      <c r="AU2132" s="148" t="s">
        <v>82</v>
      </c>
      <c r="AV2132" s="13" t="s">
        <v>82</v>
      </c>
      <c r="AW2132" s="13" t="s">
        <v>28</v>
      </c>
      <c r="AX2132" s="13" t="s">
        <v>72</v>
      </c>
      <c r="AY2132" s="148" t="s">
        <v>158</v>
      </c>
    </row>
    <row r="2133" spans="2:65" s="12" customFormat="1">
      <c r="B2133" s="141"/>
      <c r="D2133" s="142" t="s">
        <v>167</v>
      </c>
      <c r="E2133" s="143" t="s">
        <v>1</v>
      </c>
      <c r="F2133" s="144" t="s">
        <v>1081</v>
      </c>
      <c r="H2133" s="143" t="s">
        <v>1</v>
      </c>
      <c r="L2133" s="141"/>
      <c r="M2133" s="145"/>
      <c r="T2133" s="146"/>
      <c r="AT2133" s="143" t="s">
        <v>167</v>
      </c>
      <c r="AU2133" s="143" t="s">
        <v>82</v>
      </c>
      <c r="AV2133" s="12" t="s">
        <v>80</v>
      </c>
      <c r="AW2133" s="12" t="s">
        <v>28</v>
      </c>
      <c r="AX2133" s="12" t="s">
        <v>72</v>
      </c>
      <c r="AY2133" s="143" t="s">
        <v>158</v>
      </c>
    </row>
    <row r="2134" spans="2:65" s="13" customFormat="1">
      <c r="B2134" s="147"/>
      <c r="D2134" s="142" t="s">
        <v>167</v>
      </c>
      <c r="E2134" s="148" t="s">
        <v>1</v>
      </c>
      <c r="F2134" s="149" t="s">
        <v>1019</v>
      </c>
      <c r="H2134" s="150">
        <v>65.5</v>
      </c>
      <c r="L2134" s="147"/>
      <c r="M2134" s="151"/>
      <c r="T2134" s="152"/>
      <c r="AT2134" s="148" t="s">
        <v>167</v>
      </c>
      <c r="AU2134" s="148" t="s">
        <v>82</v>
      </c>
      <c r="AV2134" s="13" t="s">
        <v>82</v>
      </c>
      <c r="AW2134" s="13" t="s">
        <v>28</v>
      </c>
      <c r="AX2134" s="13" t="s">
        <v>72</v>
      </c>
      <c r="AY2134" s="148" t="s">
        <v>158</v>
      </c>
    </row>
    <row r="2135" spans="2:65" s="12" customFormat="1">
      <c r="B2135" s="141"/>
      <c r="D2135" s="142" t="s">
        <v>167</v>
      </c>
      <c r="E2135" s="143" t="s">
        <v>1</v>
      </c>
      <c r="F2135" s="144" t="s">
        <v>2736</v>
      </c>
      <c r="H2135" s="143" t="s">
        <v>1</v>
      </c>
      <c r="L2135" s="141"/>
      <c r="M2135" s="145"/>
      <c r="T2135" s="146"/>
      <c r="AT2135" s="143" t="s">
        <v>167</v>
      </c>
      <c r="AU2135" s="143" t="s">
        <v>82</v>
      </c>
      <c r="AV2135" s="12" t="s">
        <v>80</v>
      </c>
      <c r="AW2135" s="12" t="s">
        <v>28</v>
      </c>
      <c r="AX2135" s="12" t="s">
        <v>72</v>
      </c>
      <c r="AY2135" s="143" t="s">
        <v>158</v>
      </c>
    </row>
    <row r="2136" spans="2:65" s="13" customFormat="1">
      <c r="B2136" s="147"/>
      <c r="D2136" s="142" t="s">
        <v>167</v>
      </c>
      <c r="E2136" s="148" t="s">
        <v>1</v>
      </c>
      <c r="F2136" s="149" t="s">
        <v>1025</v>
      </c>
      <c r="H2136" s="150">
        <v>154.23599999999999</v>
      </c>
      <c r="L2136" s="147"/>
      <c r="M2136" s="151"/>
      <c r="T2136" s="152"/>
      <c r="AT2136" s="148" t="s">
        <v>167</v>
      </c>
      <c r="AU2136" s="148" t="s">
        <v>82</v>
      </c>
      <c r="AV2136" s="13" t="s">
        <v>82</v>
      </c>
      <c r="AW2136" s="13" t="s">
        <v>28</v>
      </c>
      <c r="AX2136" s="13" t="s">
        <v>72</v>
      </c>
      <c r="AY2136" s="148" t="s">
        <v>158</v>
      </c>
    </row>
    <row r="2137" spans="2:65" s="12" customFormat="1">
      <c r="B2137" s="141"/>
      <c r="D2137" s="142" t="s">
        <v>167</v>
      </c>
      <c r="E2137" s="143" t="s">
        <v>1</v>
      </c>
      <c r="F2137" s="144" t="s">
        <v>2737</v>
      </c>
      <c r="H2137" s="143" t="s">
        <v>1</v>
      </c>
      <c r="L2137" s="141"/>
      <c r="M2137" s="145"/>
      <c r="T2137" s="146"/>
      <c r="AT2137" s="143" t="s">
        <v>167</v>
      </c>
      <c r="AU2137" s="143" t="s">
        <v>82</v>
      </c>
      <c r="AV2137" s="12" t="s">
        <v>80</v>
      </c>
      <c r="AW2137" s="12" t="s">
        <v>28</v>
      </c>
      <c r="AX2137" s="12" t="s">
        <v>72</v>
      </c>
      <c r="AY2137" s="143" t="s">
        <v>158</v>
      </c>
    </row>
    <row r="2138" spans="2:65" s="13" customFormat="1">
      <c r="B2138" s="147"/>
      <c r="D2138" s="142" t="s">
        <v>167</v>
      </c>
      <c r="E2138" s="148" t="s">
        <v>1</v>
      </c>
      <c r="F2138" s="149" t="s">
        <v>1027</v>
      </c>
      <c r="H2138" s="150">
        <v>33.39</v>
      </c>
      <c r="L2138" s="147"/>
      <c r="M2138" s="151"/>
      <c r="T2138" s="152"/>
      <c r="AT2138" s="148" t="s">
        <v>167</v>
      </c>
      <c r="AU2138" s="148" t="s">
        <v>82</v>
      </c>
      <c r="AV2138" s="13" t="s">
        <v>82</v>
      </c>
      <c r="AW2138" s="13" t="s">
        <v>28</v>
      </c>
      <c r="AX2138" s="13" t="s">
        <v>72</v>
      </c>
      <c r="AY2138" s="148" t="s">
        <v>158</v>
      </c>
    </row>
    <row r="2139" spans="2:65" s="12" customFormat="1">
      <c r="B2139" s="141"/>
      <c r="D2139" s="142" t="s">
        <v>167</v>
      </c>
      <c r="E2139" s="143" t="s">
        <v>1</v>
      </c>
      <c r="F2139" s="144" t="s">
        <v>1012</v>
      </c>
      <c r="H2139" s="143" t="s">
        <v>1</v>
      </c>
      <c r="L2139" s="141"/>
      <c r="M2139" s="145"/>
      <c r="T2139" s="146"/>
      <c r="AT2139" s="143" t="s">
        <v>167</v>
      </c>
      <c r="AU2139" s="143" t="s">
        <v>82</v>
      </c>
      <c r="AV2139" s="12" t="s">
        <v>80</v>
      </c>
      <c r="AW2139" s="12" t="s">
        <v>28</v>
      </c>
      <c r="AX2139" s="12" t="s">
        <v>72</v>
      </c>
      <c r="AY2139" s="143" t="s">
        <v>158</v>
      </c>
    </row>
    <row r="2140" spans="2:65" s="13" customFormat="1">
      <c r="B2140" s="147"/>
      <c r="D2140" s="142" t="s">
        <v>167</v>
      </c>
      <c r="E2140" s="148" t="s">
        <v>1</v>
      </c>
      <c r="F2140" s="149" t="s">
        <v>1013</v>
      </c>
      <c r="H2140" s="150">
        <v>47.899000000000001</v>
      </c>
      <c r="L2140" s="147"/>
      <c r="M2140" s="151"/>
      <c r="T2140" s="152"/>
      <c r="AT2140" s="148" t="s">
        <v>167</v>
      </c>
      <c r="AU2140" s="148" t="s">
        <v>82</v>
      </c>
      <c r="AV2140" s="13" t="s">
        <v>82</v>
      </c>
      <c r="AW2140" s="13" t="s">
        <v>28</v>
      </c>
      <c r="AX2140" s="13" t="s">
        <v>72</v>
      </c>
      <c r="AY2140" s="148" t="s">
        <v>158</v>
      </c>
    </row>
    <row r="2141" spans="2:65" s="13" customFormat="1">
      <c r="B2141" s="147"/>
      <c r="D2141" s="142" t="s">
        <v>167</v>
      </c>
      <c r="E2141" s="148" t="s">
        <v>1</v>
      </c>
      <c r="F2141" s="149" t="s">
        <v>1028</v>
      </c>
      <c r="H2141" s="150">
        <v>29</v>
      </c>
      <c r="L2141" s="147"/>
      <c r="M2141" s="151"/>
      <c r="T2141" s="152"/>
      <c r="AT2141" s="148" t="s">
        <v>167</v>
      </c>
      <c r="AU2141" s="148" t="s">
        <v>82</v>
      </c>
      <c r="AV2141" s="13" t="s">
        <v>82</v>
      </c>
      <c r="AW2141" s="13" t="s">
        <v>28</v>
      </c>
      <c r="AX2141" s="13" t="s">
        <v>72</v>
      </c>
      <c r="AY2141" s="148" t="s">
        <v>158</v>
      </c>
    </row>
    <row r="2142" spans="2:65" s="14" customFormat="1">
      <c r="B2142" s="153"/>
      <c r="D2142" s="142" t="s">
        <v>167</v>
      </c>
      <c r="E2142" s="154" t="s">
        <v>1</v>
      </c>
      <c r="F2142" s="155" t="s">
        <v>200</v>
      </c>
      <c r="H2142" s="156">
        <v>380.72500000000002</v>
      </c>
      <c r="L2142" s="153"/>
      <c r="M2142" s="157"/>
      <c r="T2142" s="158"/>
      <c r="AT2142" s="154" t="s">
        <v>167</v>
      </c>
      <c r="AU2142" s="154" t="s">
        <v>82</v>
      </c>
      <c r="AV2142" s="14" t="s">
        <v>165</v>
      </c>
      <c r="AW2142" s="14" t="s">
        <v>28</v>
      </c>
      <c r="AX2142" s="14" t="s">
        <v>80</v>
      </c>
      <c r="AY2142" s="154" t="s">
        <v>158</v>
      </c>
    </row>
    <row r="2143" spans="2:65" s="1" customFormat="1" ht="24.2" customHeight="1">
      <c r="B2143" s="128"/>
      <c r="C2143" s="129" t="s">
        <v>2738</v>
      </c>
      <c r="D2143" s="129" t="s">
        <v>160</v>
      </c>
      <c r="E2143" s="130" t="s">
        <v>2739</v>
      </c>
      <c r="F2143" s="131" t="s">
        <v>2740</v>
      </c>
      <c r="G2143" s="132" t="s">
        <v>212</v>
      </c>
      <c r="H2143" s="133">
        <v>380.72500000000002</v>
      </c>
      <c r="I2143" s="184"/>
      <c r="J2143" s="134">
        <f>ROUND(I2143*H2143,2)</f>
        <v>0</v>
      </c>
      <c r="K2143" s="131" t="s">
        <v>164</v>
      </c>
      <c r="L2143" s="29"/>
      <c r="M2143" s="135" t="s">
        <v>1</v>
      </c>
      <c r="N2143" s="136" t="s">
        <v>37</v>
      </c>
      <c r="O2143" s="137">
        <v>0.113</v>
      </c>
      <c r="P2143" s="137">
        <f>O2143*H2143</f>
        <v>43.021925000000003</v>
      </c>
      <c r="Q2143" s="137">
        <v>2.9999999999999997E-4</v>
      </c>
      <c r="R2143" s="137">
        <f>Q2143*H2143</f>
        <v>0.1142175</v>
      </c>
      <c r="S2143" s="137">
        <v>0</v>
      </c>
      <c r="T2143" s="138">
        <f>S2143*H2143</f>
        <v>0</v>
      </c>
      <c r="AR2143" s="139" t="s">
        <v>255</v>
      </c>
      <c r="AT2143" s="139" t="s">
        <v>160</v>
      </c>
      <c r="AU2143" s="139" t="s">
        <v>82</v>
      </c>
      <c r="AY2143" s="17" t="s">
        <v>158</v>
      </c>
      <c r="BE2143" s="140">
        <f>IF(N2143="základní",J2143,0)</f>
        <v>0</v>
      </c>
      <c r="BF2143" s="140">
        <f>IF(N2143="snížená",J2143,0)</f>
        <v>0</v>
      </c>
      <c r="BG2143" s="140">
        <f>IF(N2143="zákl. přenesená",J2143,0)</f>
        <v>0</v>
      </c>
      <c r="BH2143" s="140">
        <f>IF(N2143="sníž. přenesená",J2143,0)</f>
        <v>0</v>
      </c>
      <c r="BI2143" s="140">
        <f>IF(N2143="nulová",J2143,0)</f>
        <v>0</v>
      </c>
      <c r="BJ2143" s="17" t="s">
        <v>80</v>
      </c>
      <c r="BK2143" s="140">
        <f>ROUND(I2143*H2143,2)</f>
        <v>0</v>
      </c>
      <c r="BL2143" s="17" t="s">
        <v>255</v>
      </c>
      <c r="BM2143" s="139" t="s">
        <v>2741</v>
      </c>
    </row>
    <row r="2144" spans="2:65" s="1" customFormat="1" ht="24.2" customHeight="1">
      <c r="B2144" s="128"/>
      <c r="C2144" s="129" t="s">
        <v>2742</v>
      </c>
      <c r="D2144" s="129" t="s">
        <v>160</v>
      </c>
      <c r="E2144" s="130" t="s">
        <v>2743</v>
      </c>
      <c r="F2144" s="131" t="s">
        <v>2744</v>
      </c>
      <c r="G2144" s="132" t="s">
        <v>212</v>
      </c>
      <c r="H2144" s="133">
        <v>380.72500000000002</v>
      </c>
      <c r="I2144" s="184"/>
      <c r="J2144" s="134">
        <f>ROUND(I2144*H2144,2)</f>
        <v>0</v>
      </c>
      <c r="K2144" s="131" t="s">
        <v>1</v>
      </c>
      <c r="L2144" s="29"/>
      <c r="M2144" s="135" t="s">
        <v>1</v>
      </c>
      <c r="N2144" s="136" t="s">
        <v>37</v>
      </c>
      <c r="O2144" s="137">
        <v>0.36</v>
      </c>
      <c r="P2144" s="137">
        <f>O2144*H2144</f>
        <v>137.06100000000001</v>
      </c>
      <c r="Q2144" s="137">
        <v>8.9999999999999993E-3</v>
      </c>
      <c r="R2144" s="137">
        <f>Q2144*H2144</f>
        <v>3.4265249999999998</v>
      </c>
      <c r="S2144" s="137">
        <v>0</v>
      </c>
      <c r="T2144" s="138">
        <f>S2144*H2144</f>
        <v>0</v>
      </c>
      <c r="AR2144" s="139" t="s">
        <v>255</v>
      </c>
      <c r="AT2144" s="139" t="s">
        <v>160</v>
      </c>
      <c r="AU2144" s="139" t="s">
        <v>82</v>
      </c>
      <c r="AY2144" s="17" t="s">
        <v>158</v>
      </c>
      <c r="BE2144" s="140">
        <f>IF(N2144="základní",J2144,0)</f>
        <v>0</v>
      </c>
      <c r="BF2144" s="140">
        <f>IF(N2144="snížená",J2144,0)</f>
        <v>0</v>
      </c>
      <c r="BG2144" s="140">
        <f>IF(N2144="zákl. přenesená",J2144,0)</f>
        <v>0</v>
      </c>
      <c r="BH2144" s="140">
        <f>IF(N2144="sníž. přenesená",J2144,0)</f>
        <v>0</v>
      </c>
      <c r="BI2144" s="140">
        <f>IF(N2144="nulová",J2144,0)</f>
        <v>0</v>
      </c>
      <c r="BJ2144" s="17" t="s">
        <v>80</v>
      </c>
      <c r="BK2144" s="140">
        <f>ROUND(I2144*H2144,2)</f>
        <v>0</v>
      </c>
      <c r="BL2144" s="17" t="s">
        <v>255</v>
      </c>
      <c r="BM2144" s="139" t="s">
        <v>2745</v>
      </c>
    </row>
    <row r="2145" spans="2:65" s="13" customFormat="1">
      <c r="B2145" s="147"/>
      <c r="D2145" s="142" t="s">
        <v>167</v>
      </c>
      <c r="E2145" s="148" t="s">
        <v>1</v>
      </c>
      <c r="F2145" s="149" t="s">
        <v>1242</v>
      </c>
      <c r="H2145" s="150">
        <v>50.7</v>
      </c>
      <c r="L2145" s="147"/>
      <c r="M2145" s="151"/>
      <c r="T2145" s="152"/>
      <c r="AT2145" s="148" t="s">
        <v>167</v>
      </c>
      <c r="AU2145" s="148" t="s">
        <v>82</v>
      </c>
      <c r="AV2145" s="13" t="s">
        <v>82</v>
      </c>
      <c r="AW2145" s="13" t="s">
        <v>28</v>
      </c>
      <c r="AX2145" s="13" t="s">
        <v>72</v>
      </c>
      <c r="AY2145" s="148" t="s">
        <v>158</v>
      </c>
    </row>
    <row r="2146" spans="2:65" s="12" customFormat="1">
      <c r="B2146" s="141"/>
      <c r="D2146" s="142" t="s">
        <v>167</v>
      </c>
      <c r="E2146" s="143" t="s">
        <v>1</v>
      </c>
      <c r="F2146" s="144" t="s">
        <v>1081</v>
      </c>
      <c r="H2146" s="143" t="s">
        <v>1</v>
      </c>
      <c r="L2146" s="141"/>
      <c r="M2146" s="145"/>
      <c r="T2146" s="146"/>
      <c r="AT2146" s="143" t="s">
        <v>167</v>
      </c>
      <c r="AU2146" s="143" t="s">
        <v>82</v>
      </c>
      <c r="AV2146" s="12" t="s">
        <v>80</v>
      </c>
      <c r="AW2146" s="12" t="s">
        <v>28</v>
      </c>
      <c r="AX2146" s="12" t="s">
        <v>72</v>
      </c>
      <c r="AY2146" s="143" t="s">
        <v>158</v>
      </c>
    </row>
    <row r="2147" spans="2:65" s="13" customFormat="1">
      <c r="B2147" s="147"/>
      <c r="D2147" s="142" t="s">
        <v>167</v>
      </c>
      <c r="E2147" s="148" t="s">
        <v>1</v>
      </c>
      <c r="F2147" s="149" t="s">
        <v>1019</v>
      </c>
      <c r="H2147" s="150">
        <v>65.5</v>
      </c>
      <c r="L2147" s="147"/>
      <c r="M2147" s="151"/>
      <c r="T2147" s="152"/>
      <c r="AT2147" s="148" t="s">
        <v>167</v>
      </c>
      <c r="AU2147" s="148" t="s">
        <v>82</v>
      </c>
      <c r="AV2147" s="13" t="s">
        <v>82</v>
      </c>
      <c r="AW2147" s="13" t="s">
        <v>28</v>
      </c>
      <c r="AX2147" s="13" t="s">
        <v>72</v>
      </c>
      <c r="AY2147" s="148" t="s">
        <v>158</v>
      </c>
    </row>
    <row r="2148" spans="2:65" s="12" customFormat="1">
      <c r="B2148" s="141"/>
      <c r="D2148" s="142" t="s">
        <v>167</v>
      </c>
      <c r="E2148" s="143" t="s">
        <v>1</v>
      </c>
      <c r="F2148" s="144" t="s">
        <v>2736</v>
      </c>
      <c r="H2148" s="143" t="s">
        <v>1</v>
      </c>
      <c r="L2148" s="141"/>
      <c r="M2148" s="145"/>
      <c r="T2148" s="146"/>
      <c r="AT2148" s="143" t="s">
        <v>167</v>
      </c>
      <c r="AU2148" s="143" t="s">
        <v>82</v>
      </c>
      <c r="AV2148" s="12" t="s">
        <v>80</v>
      </c>
      <c r="AW2148" s="12" t="s">
        <v>28</v>
      </c>
      <c r="AX2148" s="12" t="s">
        <v>72</v>
      </c>
      <c r="AY2148" s="143" t="s">
        <v>158</v>
      </c>
    </row>
    <row r="2149" spans="2:65" s="13" customFormat="1">
      <c r="B2149" s="147"/>
      <c r="D2149" s="142" t="s">
        <v>167</v>
      </c>
      <c r="E2149" s="148" t="s">
        <v>1</v>
      </c>
      <c r="F2149" s="149" t="s">
        <v>1025</v>
      </c>
      <c r="H2149" s="150">
        <v>154.23599999999999</v>
      </c>
      <c r="L2149" s="147"/>
      <c r="M2149" s="151"/>
      <c r="T2149" s="152"/>
      <c r="AT2149" s="148" t="s">
        <v>167</v>
      </c>
      <c r="AU2149" s="148" t="s">
        <v>82</v>
      </c>
      <c r="AV2149" s="13" t="s">
        <v>82</v>
      </c>
      <c r="AW2149" s="13" t="s">
        <v>28</v>
      </c>
      <c r="AX2149" s="13" t="s">
        <v>72</v>
      </c>
      <c r="AY2149" s="148" t="s">
        <v>158</v>
      </c>
    </row>
    <row r="2150" spans="2:65" s="12" customFormat="1">
      <c r="B2150" s="141"/>
      <c r="D2150" s="142" t="s">
        <v>167</v>
      </c>
      <c r="E2150" s="143" t="s">
        <v>1</v>
      </c>
      <c r="F2150" s="144" t="s">
        <v>2737</v>
      </c>
      <c r="H2150" s="143" t="s">
        <v>1</v>
      </c>
      <c r="L2150" s="141"/>
      <c r="M2150" s="145"/>
      <c r="T2150" s="146"/>
      <c r="AT2150" s="143" t="s">
        <v>167</v>
      </c>
      <c r="AU2150" s="143" t="s">
        <v>82</v>
      </c>
      <c r="AV2150" s="12" t="s">
        <v>80</v>
      </c>
      <c r="AW2150" s="12" t="s">
        <v>28</v>
      </c>
      <c r="AX2150" s="12" t="s">
        <v>72</v>
      </c>
      <c r="AY2150" s="143" t="s">
        <v>158</v>
      </c>
    </row>
    <row r="2151" spans="2:65" s="13" customFormat="1">
      <c r="B2151" s="147"/>
      <c r="D2151" s="142" t="s">
        <v>167</v>
      </c>
      <c r="E2151" s="148" t="s">
        <v>1</v>
      </c>
      <c r="F2151" s="149" t="s">
        <v>1027</v>
      </c>
      <c r="H2151" s="150">
        <v>33.39</v>
      </c>
      <c r="L2151" s="147"/>
      <c r="M2151" s="151"/>
      <c r="T2151" s="152"/>
      <c r="AT2151" s="148" t="s">
        <v>167</v>
      </c>
      <c r="AU2151" s="148" t="s">
        <v>82</v>
      </c>
      <c r="AV2151" s="13" t="s">
        <v>82</v>
      </c>
      <c r="AW2151" s="13" t="s">
        <v>28</v>
      </c>
      <c r="AX2151" s="13" t="s">
        <v>72</v>
      </c>
      <c r="AY2151" s="148" t="s">
        <v>158</v>
      </c>
    </row>
    <row r="2152" spans="2:65" s="12" customFormat="1">
      <c r="B2152" s="141"/>
      <c r="D2152" s="142" t="s">
        <v>167</v>
      </c>
      <c r="E2152" s="143" t="s">
        <v>1</v>
      </c>
      <c r="F2152" s="144" t="s">
        <v>1012</v>
      </c>
      <c r="H2152" s="143" t="s">
        <v>1</v>
      </c>
      <c r="L2152" s="141"/>
      <c r="M2152" s="145"/>
      <c r="T2152" s="146"/>
      <c r="AT2152" s="143" t="s">
        <v>167</v>
      </c>
      <c r="AU2152" s="143" t="s">
        <v>82</v>
      </c>
      <c r="AV2152" s="12" t="s">
        <v>80</v>
      </c>
      <c r="AW2152" s="12" t="s">
        <v>28</v>
      </c>
      <c r="AX2152" s="12" t="s">
        <v>72</v>
      </c>
      <c r="AY2152" s="143" t="s">
        <v>158</v>
      </c>
    </row>
    <row r="2153" spans="2:65" s="13" customFormat="1">
      <c r="B2153" s="147"/>
      <c r="D2153" s="142" t="s">
        <v>167</v>
      </c>
      <c r="E2153" s="148" t="s">
        <v>1</v>
      </c>
      <c r="F2153" s="149" t="s">
        <v>1013</v>
      </c>
      <c r="H2153" s="150">
        <v>47.899000000000001</v>
      </c>
      <c r="L2153" s="147"/>
      <c r="M2153" s="151"/>
      <c r="T2153" s="152"/>
      <c r="AT2153" s="148" t="s">
        <v>167</v>
      </c>
      <c r="AU2153" s="148" t="s">
        <v>82</v>
      </c>
      <c r="AV2153" s="13" t="s">
        <v>82</v>
      </c>
      <c r="AW2153" s="13" t="s">
        <v>28</v>
      </c>
      <c r="AX2153" s="13" t="s">
        <v>72</v>
      </c>
      <c r="AY2153" s="148" t="s">
        <v>158</v>
      </c>
    </row>
    <row r="2154" spans="2:65" s="13" customFormat="1">
      <c r="B2154" s="147"/>
      <c r="D2154" s="142" t="s">
        <v>167</v>
      </c>
      <c r="E2154" s="148" t="s">
        <v>1</v>
      </c>
      <c r="F2154" s="149" t="s">
        <v>1028</v>
      </c>
      <c r="H2154" s="150">
        <v>29</v>
      </c>
      <c r="L2154" s="147"/>
      <c r="M2154" s="151"/>
      <c r="T2154" s="152"/>
      <c r="AT2154" s="148" t="s">
        <v>167</v>
      </c>
      <c r="AU2154" s="148" t="s">
        <v>82</v>
      </c>
      <c r="AV2154" s="13" t="s">
        <v>82</v>
      </c>
      <c r="AW2154" s="13" t="s">
        <v>28</v>
      </c>
      <c r="AX2154" s="13" t="s">
        <v>72</v>
      </c>
      <c r="AY2154" s="148" t="s">
        <v>158</v>
      </c>
    </row>
    <row r="2155" spans="2:65" s="14" customFormat="1">
      <c r="B2155" s="153"/>
      <c r="D2155" s="142" t="s">
        <v>167</v>
      </c>
      <c r="E2155" s="154" t="s">
        <v>1</v>
      </c>
      <c r="F2155" s="155" t="s">
        <v>200</v>
      </c>
      <c r="H2155" s="156">
        <v>380.72500000000002</v>
      </c>
      <c r="L2155" s="153"/>
      <c r="M2155" s="157"/>
      <c r="T2155" s="158"/>
      <c r="AT2155" s="154" t="s">
        <v>167</v>
      </c>
      <c r="AU2155" s="154" t="s">
        <v>82</v>
      </c>
      <c r="AV2155" s="14" t="s">
        <v>165</v>
      </c>
      <c r="AW2155" s="14" t="s">
        <v>28</v>
      </c>
      <c r="AX2155" s="14" t="s">
        <v>80</v>
      </c>
      <c r="AY2155" s="154" t="s">
        <v>158</v>
      </c>
    </row>
    <row r="2156" spans="2:65" s="1" customFormat="1" ht="24.2" customHeight="1">
      <c r="B2156" s="128"/>
      <c r="C2156" s="129" t="s">
        <v>2746</v>
      </c>
      <c r="D2156" s="129" t="s">
        <v>160</v>
      </c>
      <c r="E2156" s="130" t="s">
        <v>2747</v>
      </c>
      <c r="F2156" s="131" t="s">
        <v>2748</v>
      </c>
      <c r="G2156" s="132" t="s">
        <v>212</v>
      </c>
      <c r="H2156" s="133">
        <v>231.13499999999999</v>
      </c>
      <c r="I2156" s="184"/>
      <c r="J2156" s="134">
        <f>ROUND(I2156*H2156,2)</f>
        <v>0</v>
      </c>
      <c r="K2156" s="131" t="s">
        <v>164</v>
      </c>
      <c r="L2156" s="29"/>
      <c r="M2156" s="135" t="s">
        <v>1</v>
      </c>
      <c r="N2156" s="136" t="s">
        <v>37</v>
      </c>
      <c r="O2156" s="137">
        <v>0.06</v>
      </c>
      <c r="P2156" s="137">
        <f>O2156*H2156</f>
        <v>13.868099999999998</v>
      </c>
      <c r="Q2156" s="137">
        <v>4.0000000000000001E-3</v>
      </c>
      <c r="R2156" s="137">
        <f>Q2156*H2156</f>
        <v>0.92454000000000003</v>
      </c>
      <c r="S2156" s="137">
        <v>0</v>
      </c>
      <c r="T2156" s="138">
        <f>S2156*H2156</f>
        <v>0</v>
      </c>
      <c r="AR2156" s="139" t="s">
        <v>255</v>
      </c>
      <c r="AT2156" s="139" t="s">
        <v>160</v>
      </c>
      <c r="AU2156" s="139" t="s">
        <v>82</v>
      </c>
      <c r="AY2156" s="17" t="s">
        <v>158</v>
      </c>
      <c r="BE2156" s="140">
        <f>IF(N2156="základní",J2156,0)</f>
        <v>0</v>
      </c>
      <c r="BF2156" s="140">
        <f>IF(N2156="snížená",J2156,0)</f>
        <v>0</v>
      </c>
      <c r="BG2156" s="140">
        <f>IF(N2156="zákl. přenesená",J2156,0)</f>
        <v>0</v>
      </c>
      <c r="BH2156" s="140">
        <f>IF(N2156="sníž. přenesená",J2156,0)</f>
        <v>0</v>
      </c>
      <c r="BI2156" s="140">
        <f>IF(N2156="nulová",J2156,0)</f>
        <v>0</v>
      </c>
      <c r="BJ2156" s="17" t="s">
        <v>80</v>
      </c>
      <c r="BK2156" s="140">
        <f>ROUND(I2156*H2156,2)</f>
        <v>0</v>
      </c>
      <c r="BL2156" s="17" t="s">
        <v>255</v>
      </c>
      <c r="BM2156" s="139" t="s">
        <v>2749</v>
      </c>
    </row>
    <row r="2157" spans="2:65" s="12" customFormat="1">
      <c r="B2157" s="141"/>
      <c r="D2157" s="142" t="s">
        <v>167</v>
      </c>
      <c r="E2157" s="143" t="s">
        <v>1</v>
      </c>
      <c r="F2157" s="144" t="s">
        <v>2736</v>
      </c>
      <c r="H2157" s="143" t="s">
        <v>1</v>
      </c>
      <c r="L2157" s="141"/>
      <c r="M2157" s="145"/>
      <c r="T2157" s="146"/>
      <c r="AT2157" s="143" t="s">
        <v>167</v>
      </c>
      <c r="AU2157" s="143" t="s">
        <v>82</v>
      </c>
      <c r="AV2157" s="12" t="s">
        <v>80</v>
      </c>
      <c r="AW2157" s="12" t="s">
        <v>28</v>
      </c>
      <c r="AX2157" s="12" t="s">
        <v>72</v>
      </c>
      <c r="AY2157" s="143" t="s">
        <v>158</v>
      </c>
    </row>
    <row r="2158" spans="2:65" s="13" customFormat="1">
      <c r="B2158" s="147"/>
      <c r="D2158" s="142" t="s">
        <v>167</v>
      </c>
      <c r="E2158" s="148" t="s">
        <v>1</v>
      </c>
      <c r="F2158" s="149" t="s">
        <v>1025</v>
      </c>
      <c r="H2158" s="150">
        <v>154.23599999999999</v>
      </c>
      <c r="L2158" s="147"/>
      <c r="M2158" s="151"/>
      <c r="T2158" s="152"/>
      <c r="AT2158" s="148" t="s">
        <v>167</v>
      </c>
      <c r="AU2158" s="148" t="s">
        <v>82</v>
      </c>
      <c r="AV2158" s="13" t="s">
        <v>82</v>
      </c>
      <c r="AW2158" s="13" t="s">
        <v>28</v>
      </c>
      <c r="AX2158" s="13" t="s">
        <v>72</v>
      </c>
      <c r="AY2158" s="148" t="s">
        <v>158</v>
      </c>
    </row>
    <row r="2159" spans="2:65" s="12" customFormat="1">
      <c r="B2159" s="141"/>
      <c r="D2159" s="142" t="s">
        <v>167</v>
      </c>
      <c r="E2159" s="143" t="s">
        <v>1</v>
      </c>
      <c r="F2159" s="144" t="s">
        <v>1012</v>
      </c>
      <c r="H2159" s="143" t="s">
        <v>1</v>
      </c>
      <c r="L2159" s="141"/>
      <c r="M2159" s="145"/>
      <c r="T2159" s="146"/>
      <c r="AT2159" s="143" t="s">
        <v>167</v>
      </c>
      <c r="AU2159" s="143" t="s">
        <v>82</v>
      </c>
      <c r="AV2159" s="12" t="s">
        <v>80</v>
      </c>
      <c r="AW2159" s="12" t="s">
        <v>28</v>
      </c>
      <c r="AX2159" s="12" t="s">
        <v>72</v>
      </c>
      <c r="AY2159" s="143" t="s">
        <v>158</v>
      </c>
    </row>
    <row r="2160" spans="2:65" s="13" customFormat="1">
      <c r="B2160" s="147"/>
      <c r="D2160" s="142" t="s">
        <v>167</v>
      </c>
      <c r="E2160" s="148" t="s">
        <v>1</v>
      </c>
      <c r="F2160" s="149" t="s">
        <v>1013</v>
      </c>
      <c r="H2160" s="150">
        <v>47.899000000000001</v>
      </c>
      <c r="L2160" s="147"/>
      <c r="M2160" s="151"/>
      <c r="T2160" s="152"/>
      <c r="AT2160" s="148" t="s">
        <v>167</v>
      </c>
      <c r="AU2160" s="148" t="s">
        <v>82</v>
      </c>
      <c r="AV2160" s="13" t="s">
        <v>82</v>
      </c>
      <c r="AW2160" s="13" t="s">
        <v>28</v>
      </c>
      <c r="AX2160" s="13" t="s">
        <v>72</v>
      </c>
      <c r="AY2160" s="148" t="s">
        <v>158</v>
      </c>
    </row>
    <row r="2161" spans="2:65" s="13" customFormat="1">
      <c r="B2161" s="147"/>
      <c r="D2161" s="142" t="s">
        <v>167</v>
      </c>
      <c r="E2161" s="148" t="s">
        <v>1</v>
      </c>
      <c r="F2161" s="149" t="s">
        <v>1028</v>
      </c>
      <c r="H2161" s="150">
        <v>29</v>
      </c>
      <c r="L2161" s="147"/>
      <c r="M2161" s="151"/>
      <c r="T2161" s="152"/>
      <c r="AT2161" s="148" t="s">
        <v>167</v>
      </c>
      <c r="AU2161" s="148" t="s">
        <v>82</v>
      </c>
      <c r="AV2161" s="13" t="s">
        <v>82</v>
      </c>
      <c r="AW2161" s="13" t="s">
        <v>28</v>
      </c>
      <c r="AX2161" s="13" t="s">
        <v>72</v>
      </c>
      <c r="AY2161" s="148" t="s">
        <v>158</v>
      </c>
    </row>
    <row r="2162" spans="2:65" s="14" customFormat="1">
      <c r="B2162" s="153"/>
      <c r="D2162" s="142" t="s">
        <v>167</v>
      </c>
      <c r="E2162" s="154" t="s">
        <v>1</v>
      </c>
      <c r="F2162" s="155" t="s">
        <v>200</v>
      </c>
      <c r="H2162" s="156">
        <v>231.13499999999999</v>
      </c>
      <c r="L2162" s="153"/>
      <c r="M2162" s="157"/>
      <c r="T2162" s="158"/>
      <c r="AT2162" s="154" t="s">
        <v>167</v>
      </c>
      <c r="AU2162" s="154" t="s">
        <v>82</v>
      </c>
      <c r="AV2162" s="14" t="s">
        <v>165</v>
      </c>
      <c r="AW2162" s="14" t="s">
        <v>28</v>
      </c>
      <c r="AX2162" s="14" t="s">
        <v>80</v>
      </c>
      <c r="AY2162" s="154" t="s">
        <v>158</v>
      </c>
    </row>
    <row r="2163" spans="2:65" s="1" customFormat="1" ht="24.2" customHeight="1">
      <c r="B2163" s="128"/>
      <c r="C2163" s="129" t="s">
        <v>2750</v>
      </c>
      <c r="D2163" s="129" t="s">
        <v>160</v>
      </c>
      <c r="E2163" s="130" t="s">
        <v>2751</v>
      </c>
      <c r="F2163" s="131" t="s">
        <v>2752</v>
      </c>
      <c r="G2163" s="132" t="s">
        <v>212</v>
      </c>
      <c r="H2163" s="133">
        <v>380.72500000000002</v>
      </c>
      <c r="I2163" s="184"/>
      <c r="J2163" s="134">
        <f>ROUND(I2163*H2163,2)</f>
        <v>0</v>
      </c>
      <c r="K2163" s="131" t="s">
        <v>164</v>
      </c>
      <c r="L2163" s="29"/>
      <c r="M2163" s="135" t="s">
        <v>1</v>
      </c>
      <c r="N2163" s="136" t="s">
        <v>37</v>
      </c>
      <c r="O2163" s="137">
        <v>9.1999999999999998E-2</v>
      </c>
      <c r="P2163" s="137">
        <f>O2163*H2163</f>
        <v>35.026699999999998</v>
      </c>
      <c r="Q2163" s="137">
        <v>0</v>
      </c>
      <c r="R2163" s="137">
        <f>Q2163*H2163</f>
        <v>0</v>
      </c>
      <c r="S2163" s="137">
        <v>0</v>
      </c>
      <c r="T2163" s="138">
        <f>S2163*H2163</f>
        <v>0</v>
      </c>
      <c r="AR2163" s="139" t="s">
        <v>255</v>
      </c>
      <c r="AT2163" s="139" t="s">
        <v>160</v>
      </c>
      <c r="AU2163" s="139" t="s">
        <v>82</v>
      </c>
      <c r="AY2163" s="17" t="s">
        <v>158</v>
      </c>
      <c r="BE2163" s="140">
        <f>IF(N2163="základní",J2163,0)</f>
        <v>0</v>
      </c>
      <c r="BF2163" s="140">
        <f>IF(N2163="snížená",J2163,0)</f>
        <v>0</v>
      </c>
      <c r="BG2163" s="140">
        <f>IF(N2163="zákl. přenesená",J2163,0)</f>
        <v>0</v>
      </c>
      <c r="BH2163" s="140">
        <f>IF(N2163="sníž. přenesená",J2163,0)</f>
        <v>0</v>
      </c>
      <c r="BI2163" s="140">
        <f>IF(N2163="nulová",J2163,0)</f>
        <v>0</v>
      </c>
      <c r="BJ2163" s="17" t="s">
        <v>80</v>
      </c>
      <c r="BK2163" s="140">
        <f>ROUND(I2163*H2163,2)</f>
        <v>0</v>
      </c>
      <c r="BL2163" s="17" t="s">
        <v>255</v>
      </c>
      <c r="BM2163" s="139" t="s">
        <v>2753</v>
      </c>
    </row>
    <row r="2164" spans="2:65" s="1" customFormat="1" ht="24.2" customHeight="1">
      <c r="B2164" s="128"/>
      <c r="C2164" s="129" t="s">
        <v>2754</v>
      </c>
      <c r="D2164" s="129" t="s">
        <v>160</v>
      </c>
      <c r="E2164" s="130" t="s">
        <v>2755</v>
      </c>
      <c r="F2164" s="131" t="s">
        <v>2756</v>
      </c>
      <c r="G2164" s="132" t="s">
        <v>188</v>
      </c>
      <c r="H2164" s="133">
        <v>4.4649999999999999</v>
      </c>
      <c r="I2164" s="184"/>
      <c r="J2164" s="134">
        <f>ROUND(I2164*H2164,2)</f>
        <v>0</v>
      </c>
      <c r="K2164" s="131" t="s">
        <v>164</v>
      </c>
      <c r="L2164" s="29"/>
      <c r="M2164" s="135" t="s">
        <v>1</v>
      </c>
      <c r="N2164" s="136" t="s">
        <v>37</v>
      </c>
      <c r="O2164" s="137">
        <v>1.321</v>
      </c>
      <c r="P2164" s="137">
        <f>O2164*H2164</f>
        <v>5.8982649999999994</v>
      </c>
      <c r="Q2164" s="137">
        <v>0</v>
      </c>
      <c r="R2164" s="137">
        <f>Q2164*H2164</f>
        <v>0</v>
      </c>
      <c r="S2164" s="137">
        <v>0</v>
      </c>
      <c r="T2164" s="138">
        <f>S2164*H2164</f>
        <v>0</v>
      </c>
      <c r="AR2164" s="139" t="s">
        <v>255</v>
      </c>
      <c r="AT2164" s="139" t="s">
        <v>160</v>
      </c>
      <c r="AU2164" s="139" t="s">
        <v>82</v>
      </c>
      <c r="AY2164" s="17" t="s">
        <v>158</v>
      </c>
      <c r="BE2164" s="140">
        <f>IF(N2164="základní",J2164,0)</f>
        <v>0</v>
      </c>
      <c r="BF2164" s="140">
        <f>IF(N2164="snížená",J2164,0)</f>
        <v>0</v>
      </c>
      <c r="BG2164" s="140">
        <f>IF(N2164="zákl. přenesená",J2164,0)</f>
        <v>0</v>
      </c>
      <c r="BH2164" s="140">
        <f>IF(N2164="sníž. přenesená",J2164,0)</f>
        <v>0</v>
      </c>
      <c r="BI2164" s="140">
        <f>IF(N2164="nulová",J2164,0)</f>
        <v>0</v>
      </c>
      <c r="BJ2164" s="17" t="s">
        <v>80</v>
      </c>
      <c r="BK2164" s="140">
        <f>ROUND(I2164*H2164,2)</f>
        <v>0</v>
      </c>
      <c r="BL2164" s="17" t="s">
        <v>255</v>
      </c>
      <c r="BM2164" s="139" t="s">
        <v>2757</v>
      </c>
    </row>
    <row r="2165" spans="2:65" s="11" customFormat="1" ht="22.9" customHeight="1">
      <c r="B2165" s="117"/>
      <c r="D2165" s="118" t="s">
        <v>71</v>
      </c>
      <c r="E2165" s="126" t="s">
        <v>2758</v>
      </c>
      <c r="F2165" s="126" t="s">
        <v>2759</v>
      </c>
      <c r="J2165" s="127">
        <f>BK2165</f>
        <v>0</v>
      </c>
      <c r="L2165" s="117"/>
      <c r="M2165" s="121"/>
      <c r="P2165" s="122">
        <f>SUM(P2166:P2296)</f>
        <v>237.06128200000003</v>
      </c>
      <c r="R2165" s="122">
        <f>SUM(R2166:R2296)</f>
        <v>4.3113248099999995</v>
      </c>
      <c r="T2165" s="123">
        <f>SUM(T2166:T2296)</f>
        <v>0</v>
      </c>
      <c r="AR2165" s="118" t="s">
        <v>82</v>
      </c>
      <c r="AT2165" s="124" t="s">
        <v>71</v>
      </c>
      <c r="AU2165" s="124" t="s">
        <v>80</v>
      </c>
      <c r="AY2165" s="118" t="s">
        <v>158</v>
      </c>
      <c r="BK2165" s="125">
        <f>SUM(BK2166:BK2296)</f>
        <v>0</v>
      </c>
    </row>
    <row r="2166" spans="2:65" s="1" customFormat="1" ht="16.5" customHeight="1">
      <c r="B2166" s="128"/>
      <c r="C2166" s="129" t="s">
        <v>2760</v>
      </c>
      <c r="D2166" s="129" t="s">
        <v>160</v>
      </c>
      <c r="E2166" s="130" t="s">
        <v>2761</v>
      </c>
      <c r="F2166" s="131" t="s">
        <v>2762</v>
      </c>
      <c r="G2166" s="132" t="s">
        <v>212</v>
      </c>
      <c r="H2166" s="133">
        <v>197.97900000000001</v>
      </c>
      <c r="I2166" s="184"/>
      <c r="J2166" s="134">
        <f>ROUND(I2166*H2166,2)</f>
        <v>0</v>
      </c>
      <c r="K2166" s="131" t="s">
        <v>164</v>
      </c>
      <c r="L2166" s="29"/>
      <c r="M2166" s="135" t="s">
        <v>1</v>
      </c>
      <c r="N2166" s="136" t="s">
        <v>37</v>
      </c>
      <c r="O2166" s="137">
        <v>4.3999999999999997E-2</v>
      </c>
      <c r="P2166" s="137">
        <f>O2166*H2166</f>
        <v>8.7110760000000003</v>
      </c>
      <c r="Q2166" s="137">
        <v>2.9999999999999997E-4</v>
      </c>
      <c r="R2166" s="137">
        <f>Q2166*H2166</f>
        <v>5.9393700000000001E-2</v>
      </c>
      <c r="S2166" s="137">
        <v>0</v>
      </c>
      <c r="T2166" s="138">
        <f>S2166*H2166</f>
        <v>0</v>
      </c>
      <c r="AR2166" s="139" t="s">
        <v>255</v>
      </c>
      <c r="AT2166" s="139" t="s">
        <v>160</v>
      </c>
      <c r="AU2166" s="139" t="s">
        <v>82</v>
      </c>
      <c r="AY2166" s="17" t="s">
        <v>158</v>
      </c>
      <c r="BE2166" s="140">
        <f>IF(N2166="základní",J2166,0)</f>
        <v>0</v>
      </c>
      <c r="BF2166" s="140">
        <f>IF(N2166="snížená",J2166,0)</f>
        <v>0</v>
      </c>
      <c r="BG2166" s="140">
        <f>IF(N2166="zákl. přenesená",J2166,0)</f>
        <v>0</v>
      </c>
      <c r="BH2166" s="140">
        <f>IF(N2166="sníž. přenesená",J2166,0)</f>
        <v>0</v>
      </c>
      <c r="BI2166" s="140">
        <f>IF(N2166="nulová",J2166,0)</f>
        <v>0</v>
      </c>
      <c r="BJ2166" s="17" t="s">
        <v>80</v>
      </c>
      <c r="BK2166" s="140">
        <f>ROUND(I2166*H2166,2)</f>
        <v>0</v>
      </c>
      <c r="BL2166" s="17" t="s">
        <v>255</v>
      </c>
      <c r="BM2166" s="139" t="s">
        <v>2763</v>
      </c>
    </row>
    <row r="2167" spans="2:65" s="12" customFormat="1">
      <c r="B2167" s="141"/>
      <c r="D2167" s="142" t="s">
        <v>167</v>
      </c>
      <c r="E2167" s="143" t="s">
        <v>1</v>
      </c>
      <c r="F2167" s="144" t="s">
        <v>2764</v>
      </c>
      <c r="H2167" s="143" t="s">
        <v>1</v>
      </c>
      <c r="L2167" s="141"/>
      <c r="M2167" s="145"/>
      <c r="T2167" s="146"/>
      <c r="AT2167" s="143" t="s">
        <v>167</v>
      </c>
      <c r="AU2167" s="143" t="s">
        <v>82</v>
      </c>
      <c r="AV2167" s="12" t="s">
        <v>80</v>
      </c>
      <c r="AW2167" s="12" t="s">
        <v>28</v>
      </c>
      <c r="AX2167" s="12" t="s">
        <v>72</v>
      </c>
      <c r="AY2167" s="143" t="s">
        <v>158</v>
      </c>
    </row>
    <row r="2168" spans="2:65" s="13" customFormat="1">
      <c r="B2168" s="147"/>
      <c r="D2168" s="142" t="s">
        <v>167</v>
      </c>
      <c r="E2168" s="148" t="s">
        <v>1</v>
      </c>
      <c r="F2168" s="149" t="s">
        <v>2765</v>
      </c>
      <c r="H2168" s="150">
        <v>10.552</v>
      </c>
      <c r="L2168" s="147"/>
      <c r="M2168" s="151"/>
      <c r="T2168" s="152"/>
      <c r="AT2168" s="148" t="s">
        <v>167</v>
      </c>
      <c r="AU2168" s="148" t="s">
        <v>82</v>
      </c>
      <c r="AV2168" s="13" t="s">
        <v>82</v>
      </c>
      <c r="AW2168" s="13" t="s">
        <v>28</v>
      </c>
      <c r="AX2168" s="13" t="s">
        <v>72</v>
      </c>
      <c r="AY2168" s="148" t="s">
        <v>158</v>
      </c>
    </row>
    <row r="2169" spans="2:65" s="13" customFormat="1">
      <c r="B2169" s="147"/>
      <c r="D2169" s="142" t="s">
        <v>167</v>
      </c>
      <c r="E2169" s="148" t="s">
        <v>1</v>
      </c>
      <c r="F2169" s="149" t="s">
        <v>2766</v>
      </c>
      <c r="H2169" s="150">
        <v>7.72</v>
      </c>
      <c r="L2169" s="147"/>
      <c r="M2169" s="151"/>
      <c r="T2169" s="152"/>
      <c r="AT2169" s="148" t="s">
        <v>167</v>
      </c>
      <c r="AU2169" s="148" t="s">
        <v>82</v>
      </c>
      <c r="AV2169" s="13" t="s">
        <v>82</v>
      </c>
      <c r="AW2169" s="13" t="s">
        <v>28</v>
      </c>
      <c r="AX2169" s="13" t="s">
        <v>72</v>
      </c>
      <c r="AY2169" s="148" t="s">
        <v>158</v>
      </c>
    </row>
    <row r="2170" spans="2:65" s="13" customFormat="1">
      <c r="B2170" s="147"/>
      <c r="D2170" s="142" t="s">
        <v>167</v>
      </c>
      <c r="E2170" s="148" t="s">
        <v>1</v>
      </c>
      <c r="F2170" s="149" t="s">
        <v>2767</v>
      </c>
      <c r="H2170" s="150">
        <v>6.64</v>
      </c>
      <c r="L2170" s="147"/>
      <c r="M2170" s="151"/>
      <c r="T2170" s="152"/>
      <c r="AT2170" s="148" t="s">
        <v>167</v>
      </c>
      <c r="AU2170" s="148" t="s">
        <v>82</v>
      </c>
      <c r="AV2170" s="13" t="s">
        <v>82</v>
      </c>
      <c r="AW2170" s="13" t="s">
        <v>28</v>
      </c>
      <c r="AX2170" s="13" t="s">
        <v>72</v>
      </c>
      <c r="AY2170" s="148" t="s">
        <v>158</v>
      </c>
    </row>
    <row r="2171" spans="2:65" s="13" customFormat="1">
      <c r="B2171" s="147"/>
      <c r="D2171" s="142" t="s">
        <v>167</v>
      </c>
      <c r="E2171" s="148" t="s">
        <v>1</v>
      </c>
      <c r="F2171" s="149" t="s">
        <v>2768</v>
      </c>
      <c r="H2171" s="150">
        <v>0.192</v>
      </c>
      <c r="L2171" s="147"/>
      <c r="M2171" s="151"/>
      <c r="T2171" s="152"/>
      <c r="AT2171" s="148" t="s">
        <v>167</v>
      </c>
      <c r="AU2171" s="148" t="s">
        <v>82</v>
      </c>
      <c r="AV2171" s="13" t="s">
        <v>82</v>
      </c>
      <c r="AW2171" s="13" t="s">
        <v>28</v>
      </c>
      <c r="AX2171" s="13" t="s">
        <v>72</v>
      </c>
      <c r="AY2171" s="148" t="s">
        <v>158</v>
      </c>
    </row>
    <row r="2172" spans="2:65" s="13" customFormat="1">
      <c r="B2172" s="147"/>
      <c r="D2172" s="142" t="s">
        <v>167</v>
      </c>
      <c r="E2172" s="148" t="s">
        <v>1</v>
      </c>
      <c r="F2172" s="149" t="s">
        <v>2769</v>
      </c>
      <c r="H2172" s="150">
        <v>11.44</v>
      </c>
      <c r="L2172" s="147"/>
      <c r="M2172" s="151"/>
      <c r="T2172" s="152"/>
      <c r="AT2172" s="148" t="s">
        <v>167</v>
      </c>
      <c r="AU2172" s="148" t="s">
        <v>82</v>
      </c>
      <c r="AV2172" s="13" t="s">
        <v>82</v>
      </c>
      <c r="AW2172" s="13" t="s">
        <v>28</v>
      </c>
      <c r="AX2172" s="13" t="s">
        <v>72</v>
      </c>
      <c r="AY2172" s="148" t="s">
        <v>158</v>
      </c>
    </row>
    <row r="2173" spans="2:65" s="13" customFormat="1">
      <c r="B2173" s="147"/>
      <c r="D2173" s="142" t="s">
        <v>167</v>
      </c>
      <c r="E2173" s="148" t="s">
        <v>1</v>
      </c>
      <c r="F2173" s="149" t="s">
        <v>2770</v>
      </c>
      <c r="H2173" s="150">
        <v>9.9920000000000009</v>
      </c>
      <c r="L2173" s="147"/>
      <c r="M2173" s="151"/>
      <c r="T2173" s="152"/>
      <c r="AT2173" s="148" t="s">
        <v>167</v>
      </c>
      <c r="AU2173" s="148" t="s">
        <v>82</v>
      </c>
      <c r="AV2173" s="13" t="s">
        <v>82</v>
      </c>
      <c r="AW2173" s="13" t="s">
        <v>28</v>
      </c>
      <c r="AX2173" s="13" t="s">
        <v>72</v>
      </c>
      <c r="AY2173" s="148" t="s">
        <v>158</v>
      </c>
    </row>
    <row r="2174" spans="2:65" s="13" customFormat="1">
      <c r="B2174" s="147"/>
      <c r="D2174" s="142" t="s">
        <v>167</v>
      </c>
      <c r="E2174" s="148" t="s">
        <v>1</v>
      </c>
      <c r="F2174" s="149" t="s">
        <v>2771</v>
      </c>
      <c r="H2174" s="150">
        <v>8.84</v>
      </c>
      <c r="L2174" s="147"/>
      <c r="M2174" s="151"/>
      <c r="T2174" s="152"/>
      <c r="AT2174" s="148" t="s">
        <v>167</v>
      </c>
      <c r="AU2174" s="148" t="s">
        <v>82</v>
      </c>
      <c r="AV2174" s="13" t="s">
        <v>82</v>
      </c>
      <c r="AW2174" s="13" t="s">
        <v>28</v>
      </c>
      <c r="AX2174" s="13" t="s">
        <v>72</v>
      </c>
      <c r="AY2174" s="148" t="s">
        <v>158</v>
      </c>
    </row>
    <row r="2175" spans="2:65" s="13" customFormat="1">
      <c r="B2175" s="147"/>
      <c r="D2175" s="142" t="s">
        <v>167</v>
      </c>
      <c r="E2175" s="148" t="s">
        <v>1</v>
      </c>
      <c r="F2175" s="149" t="s">
        <v>2772</v>
      </c>
      <c r="H2175" s="150">
        <v>8.32</v>
      </c>
      <c r="L2175" s="147"/>
      <c r="M2175" s="151"/>
      <c r="T2175" s="152"/>
      <c r="AT2175" s="148" t="s">
        <v>167</v>
      </c>
      <c r="AU2175" s="148" t="s">
        <v>82</v>
      </c>
      <c r="AV2175" s="13" t="s">
        <v>82</v>
      </c>
      <c r="AW2175" s="13" t="s">
        <v>28</v>
      </c>
      <c r="AX2175" s="13" t="s">
        <v>72</v>
      </c>
      <c r="AY2175" s="148" t="s">
        <v>158</v>
      </c>
    </row>
    <row r="2176" spans="2:65" s="13" customFormat="1">
      <c r="B2176" s="147"/>
      <c r="D2176" s="142" t="s">
        <v>167</v>
      </c>
      <c r="E2176" s="148" t="s">
        <v>1</v>
      </c>
      <c r="F2176" s="149" t="s">
        <v>2773</v>
      </c>
      <c r="H2176" s="150">
        <v>11.26</v>
      </c>
      <c r="L2176" s="147"/>
      <c r="M2176" s="151"/>
      <c r="T2176" s="152"/>
      <c r="AT2176" s="148" t="s">
        <v>167</v>
      </c>
      <c r="AU2176" s="148" t="s">
        <v>82</v>
      </c>
      <c r="AV2176" s="13" t="s">
        <v>82</v>
      </c>
      <c r="AW2176" s="13" t="s">
        <v>28</v>
      </c>
      <c r="AX2176" s="13" t="s">
        <v>72</v>
      </c>
      <c r="AY2176" s="148" t="s">
        <v>158</v>
      </c>
    </row>
    <row r="2177" spans="2:65" s="13" customFormat="1">
      <c r="B2177" s="147"/>
      <c r="D2177" s="142" t="s">
        <v>167</v>
      </c>
      <c r="E2177" s="148" t="s">
        <v>1</v>
      </c>
      <c r="F2177" s="149" t="s">
        <v>2774</v>
      </c>
      <c r="H2177" s="150">
        <v>13.4</v>
      </c>
      <c r="L2177" s="147"/>
      <c r="M2177" s="151"/>
      <c r="T2177" s="152"/>
      <c r="AT2177" s="148" t="s">
        <v>167</v>
      </c>
      <c r="AU2177" s="148" t="s">
        <v>82</v>
      </c>
      <c r="AV2177" s="13" t="s">
        <v>82</v>
      </c>
      <c r="AW2177" s="13" t="s">
        <v>28</v>
      </c>
      <c r="AX2177" s="13" t="s">
        <v>72</v>
      </c>
      <c r="AY2177" s="148" t="s">
        <v>158</v>
      </c>
    </row>
    <row r="2178" spans="2:65" s="13" customFormat="1">
      <c r="B2178" s="147"/>
      <c r="D2178" s="142" t="s">
        <v>167</v>
      </c>
      <c r="E2178" s="148" t="s">
        <v>1</v>
      </c>
      <c r="F2178" s="149" t="s">
        <v>2775</v>
      </c>
      <c r="H2178" s="150">
        <v>8.2040000000000006</v>
      </c>
      <c r="L2178" s="147"/>
      <c r="M2178" s="151"/>
      <c r="T2178" s="152"/>
      <c r="AT2178" s="148" t="s">
        <v>167</v>
      </c>
      <c r="AU2178" s="148" t="s">
        <v>82</v>
      </c>
      <c r="AV2178" s="13" t="s">
        <v>82</v>
      </c>
      <c r="AW2178" s="13" t="s">
        <v>28</v>
      </c>
      <c r="AX2178" s="13" t="s">
        <v>72</v>
      </c>
      <c r="AY2178" s="148" t="s">
        <v>158</v>
      </c>
    </row>
    <row r="2179" spans="2:65" s="13" customFormat="1">
      <c r="B2179" s="147"/>
      <c r="D2179" s="142" t="s">
        <v>167</v>
      </c>
      <c r="E2179" s="148" t="s">
        <v>1</v>
      </c>
      <c r="F2179" s="149" t="s">
        <v>2776</v>
      </c>
      <c r="H2179" s="150">
        <v>9.8000000000000007</v>
      </c>
      <c r="L2179" s="147"/>
      <c r="M2179" s="151"/>
      <c r="T2179" s="152"/>
      <c r="AT2179" s="148" t="s">
        <v>167</v>
      </c>
      <c r="AU2179" s="148" t="s">
        <v>82</v>
      </c>
      <c r="AV2179" s="13" t="s">
        <v>82</v>
      </c>
      <c r="AW2179" s="13" t="s">
        <v>28</v>
      </c>
      <c r="AX2179" s="13" t="s">
        <v>72</v>
      </c>
      <c r="AY2179" s="148" t="s">
        <v>158</v>
      </c>
    </row>
    <row r="2180" spans="2:65" s="15" customFormat="1">
      <c r="B2180" s="168"/>
      <c r="D2180" s="142" t="s">
        <v>167</v>
      </c>
      <c r="E2180" s="169" t="s">
        <v>1</v>
      </c>
      <c r="F2180" s="170" t="s">
        <v>331</v>
      </c>
      <c r="H2180" s="171">
        <v>106.36</v>
      </c>
      <c r="L2180" s="168"/>
      <c r="M2180" s="172"/>
      <c r="T2180" s="173"/>
      <c r="AT2180" s="169" t="s">
        <v>167</v>
      </c>
      <c r="AU2180" s="169" t="s">
        <v>82</v>
      </c>
      <c r="AV2180" s="15" t="s">
        <v>178</v>
      </c>
      <c r="AW2180" s="15" t="s">
        <v>28</v>
      </c>
      <c r="AX2180" s="15" t="s">
        <v>72</v>
      </c>
      <c r="AY2180" s="169" t="s">
        <v>158</v>
      </c>
    </row>
    <row r="2181" spans="2:65" s="12" customFormat="1">
      <c r="B2181" s="141"/>
      <c r="D2181" s="142" t="s">
        <v>167</v>
      </c>
      <c r="E2181" s="143" t="s">
        <v>1</v>
      </c>
      <c r="F2181" s="144" t="s">
        <v>2777</v>
      </c>
      <c r="H2181" s="143" t="s">
        <v>1</v>
      </c>
      <c r="L2181" s="141"/>
      <c r="M2181" s="145"/>
      <c r="T2181" s="146"/>
      <c r="AT2181" s="143" t="s">
        <v>167</v>
      </c>
      <c r="AU2181" s="143" t="s">
        <v>82</v>
      </c>
      <c r="AV2181" s="12" t="s">
        <v>80</v>
      </c>
      <c r="AW2181" s="12" t="s">
        <v>28</v>
      </c>
      <c r="AX2181" s="12" t="s">
        <v>72</v>
      </c>
      <c r="AY2181" s="143" t="s">
        <v>158</v>
      </c>
    </row>
    <row r="2182" spans="2:65" s="13" customFormat="1">
      <c r="B2182" s="147"/>
      <c r="D2182" s="142" t="s">
        <v>167</v>
      </c>
      <c r="E2182" s="148" t="s">
        <v>1</v>
      </c>
      <c r="F2182" s="149" t="s">
        <v>2778</v>
      </c>
      <c r="H2182" s="150">
        <v>16.32</v>
      </c>
      <c r="L2182" s="147"/>
      <c r="M2182" s="151"/>
      <c r="T2182" s="152"/>
      <c r="AT2182" s="148" t="s">
        <v>167</v>
      </c>
      <c r="AU2182" s="148" t="s">
        <v>82</v>
      </c>
      <c r="AV2182" s="13" t="s">
        <v>82</v>
      </c>
      <c r="AW2182" s="13" t="s">
        <v>28</v>
      </c>
      <c r="AX2182" s="13" t="s">
        <v>72</v>
      </c>
      <c r="AY2182" s="148" t="s">
        <v>158</v>
      </c>
    </row>
    <row r="2183" spans="2:65" s="13" customFormat="1">
      <c r="B2183" s="147"/>
      <c r="D2183" s="142" t="s">
        <v>167</v>
      </c>
      <c r="E2183" s="148" t="s">
        <v>1</v>
      </c>
      <c r="F2183" s="149" t="s">
        <v>2779</v>
      </c>
      <c r="H2183" s="150">
        <v>11.6</v>
      </c>
      <c r="L2183" s="147"/>
      <c r="M2183" s="151"/>
      <c r="T2183" s="152"/>
      <c r="AT2183" s="148" t="s">
        <v>167</v>
      </c>
      <c r="AU2183" s="148" t="s">
        <v>82</v>
      </c>
      <c r="AV2183" s="13" t="s">
        <v>82</v>
      </c>
      <c r="AW2183" s="13" t="s">
        <v>28</v>
      </c>
      <c r="AX2183" s="13" t="s">
        <v>72</v>
      </c>
      <c r="AY2183" s="148" t="s">
        <v>158</v>
      </c>
    </row>
    <row r="2184" spans="2:65" s="13" customFormat="1">
      <c r="B2184" s="147"/>
      <c r="D2184" s="142" t="s">
        <v>167</v>
      </c>
      <c r="E2184" s="148" t="s">
        <v>1</v>
      </c>
      <c r="F2184" s="149" t="s">
        <v>2780</v>
      </c>
      <c r="H2184" s="150">
        <v>21.88</v>
      </c>
      <c r="L2184" s="147"/>
      <c r="M2184" s="151"/>
      <c r="T2184" s="152"/>
      <c r="AT2184" s="148" t="s">
        <v>167</v>
      </c>
      <c r="AU2184" s="148" t="s">
        <v>82</v>
      </c>
      <c r="AV2184" s="13" t="s">
        <v>82</v>
      </c>
      <c r="AW2184" s="13" t="s">
        <v>28</v>
      </c>
      <c r="AX2184" s="13" t="s">
        <v>72</v>
      </c>
      <c r="AY2184" s="148" t="s">
        <v>158</v>
      </c>
    </row>
    <row r="2185" spans="2:65" s="13" customFormat="1">
      <c r="B2185" s="147"/>
      <c r="D2185" s="142" t="s">
        <v>167</v>
      </c>
      <c r="E2185" s="148" t="s">
        <v>1</v>
      </c>
      <c r="F2185" s="149" t="s">
        <v>2781</v>
      </c>
      <c r="H2185" s="150">
        <v>15.481999999999999</v>
      </c>
      <c r="L2185" s="147"/>
      <c r="M2185" s="151"/>
      <c r="T2185" s="152"/>
      <c r="AT2185" s="148" t="s">
        <v>167</v>
      </c>
      <c r="AU2185" s="148" t="s">
        <v>82</v>
      </c>
      <c r="AV2185" s="13" t="s">
        <v>82</v>
      </c>
      <c r="AW2185" s="13" t="s">
        <v>28</v>
      </c>
      <c r="AX2185" s="13" t="s">
        <v>72</v>
      </c>
      <c r="AY2185" s="148" t="s">
        <v>158</v>
      </c>
    </row>
    <row r="2186" spans="2:65" s="13" customFormat="1">
      <c r="B2186" s="147"/>
      <c r="D2186" s="142" t="s">
        <v>167</v>
      </c>
      <c r="E2186" s="148" t="s">
        <v>1</v>
      </c>
      <c r="F2186" s="149" t="s">
        <v>2782</v>
      </c>
      <c r="H2186" s="150">
        <v>26.337</v>
      </c>
      <c r="L2186" s="147"/>
      <c r="M2186" s="151"/>
      <c r="T2186" s="152"/>
      <c r="AT2186" s="148" t="s">
        <v>167</v>
      </c>
      <c r="AU2186" s="148" t="s">
        <v>82</v>
      </c>
      <c r="AV2186" s="13" t="s">
        <v>82</v>
      </c>
      <c r="AW2186" s="13" t="s">
        <v>28</v>
      </c>
      <c r="AX2186" s="13" t="s">
        <v>72</v>
      </c>
      <c r="AY2186" s="148" t="s">
        <v>158</v>
      </c>
    </row>
    <row r="2187" spans="2:65" s="15" customFormat="1">
      <c r="B2187" s="168"/>
      <c r="D2187" s="142" t="s">
        <v>167</v>
      </c>
      <c r="E2187" s="169" t="s">
        <v>1</v>
      </c>
      <c r="F2187" s="170" t="s">
        <v>331</v>
      </c>
      <c r="H2187" s="171">
        <v>91.619</v>
      </c>
      <c r="L2187" s="168"/>
      <c r="M2187" s="172"/>
      <c r="T2187" s="173"/>
      <c r="AT2187" s="169" t="s">
        <v>167</v>
      </c>
      <c r="AU2187" s="169" t="s">
        <v>82</v>
      </c>
      <c r="AV2187" s="15" t="s">
        <v>178</v>
      </c>
      <c r="AW2187" s="15" t="s">
        <v>28</v>
      </c>
      <c r="AX2187" s="15" t="s">
        <v>72</v>
      </c>
      <c r="AY2187" s="169" t="s">
        <v>158</v>
      </c>
    </row>
    <row r="2188" spans="2:65" s="14" customFormat="1">
      <c r="B2188" s="153"/>
      <c r="D2188" s="142" t="s">
        <v>167</v>
      </c>
      <c r="E2188" s="154" t="s">
        <v>1</v>
      </c>
      <c r="F2188" s="155" t="s">
        <v>200</v>
      </c>
      <c r="H2188" s="156">
        <v>197.97900000000001</v>
      </c>
      <c r="L2188" s="153"/>
      <c r="M2188" s="157"/>
      <c r="T2188" s="158"/>
      <c r="AT2188" s="154" t="s">
        <v>167</v>
      </c>
      <c r="AU2188" s="154" t="s">
        <v>82</v>
      </c>
      <c r="AV2188" s="14" t="s">
        <v>165</v>
      </c>
      <c r="AW2188" s="14" t="s">
        <v>28</v>
      </c>
      <c r="AX2188" s="14" t="s">
        <v>80</v>
      </c>
      <c r="AY2188" s="154" t="s">
        <v>158</v>
      </c>
    </row>
    <row r="2189" spans="2:65" s="1" customFormat="1" ht="24.2" customHeight="1">
      <c r="B2189" s="128"/>
      <c r="C2189" s="129" t="s">
        <v>2783</v>
      </c>
      <c r="D2189" s="129" t="s">
        <v>160</v>
      </c>
      <c r="E2189" s="130" t="s">
        <v>2784</v>
      </c>
      <c r="F2189" s="131" t="s">
        <v>2785</v>
      </c>
      <c r="G2189" s="132" t="s">
        <v>212</v>
      </c>
      <c r="H2189" s="133">
        <v>42.860999999999997</v>
      </c>
      <c r="I2189" s="184"/>
      <c r="J2189" s="134">
        <f>ROUND(I2189*H2189,2)</f>
        <v>0</v>
      </c>
      <c r="K2189" s="131" t="s">
        <v>164</v>
      </c>
      <c r="L2189" s="29"/>
      <c r="M2189" s="135" t="s">
        <v>1</v>
      </c>
      <c r="N2189" s="136" t="s">
        <v>37</v>
      </c>
      <c r="O2189" s="137">
        <v>0.375</v>
      </c>
      <c r="P2189" s="137">
        <f>O2189*H2189</f>
        <v>16.072875</v>
      </c>
      <c r="Q2189" s="137">
        <v>1.5E-3</v>
      </c>
      <c r="R2189" s="137">
        <f>Q2189*H2189</f>
        <v>6.4291500000000001E-2</v>
      </c>
      <c r="S2189" s="137">
        <v>0</v>
      </c>
      <c r="T2189" s="138">
        <f>S2189*H2189</f>
        <v>0</v>
      </c>
      <c r="AR2189" s="139" t="s">
        <v>255</v>
      </c>
      <c r="AT2189" s="139" t="s">
        <v>160</v>
      </c>
      <c r="AU2189" s="139" t="s">
        <v>82</v>
      </c>
      <c r="AY2189" s="17" t="s">
        <v>158</v>
      </c>
      <c r="BE2189" s="140">
        <f>IF(N2189="základní",J2189,0)</f>
        <v>0</v>
      </c>
      <c r="BF2189" s="140">
        <f>IF(N2189="snížená",J2189,0)</f>
        <v>0</v>
      </c>
      <c r="BG2189" s="140">
        <f>IF(N2189="zákl. přenesená",J2189,0)</f>
        <v>0</v>
      </c>
      <c r="BH2189" s="140">
        <f>IF(N2189="sníž. přenesená",J2189,0)</f>
        <v>0</v>
      </c>
      <c r="BI2189" s="140">
        <f>IF(N2189="nulová",J2189,0)</f>
        <v>0</v>
      </c>
      <c r="BJ2189" s="17" t="s">
        <v>80</v>
      </c>
      <c r="BK2189" s="140">
        <f>ROUND(I2189*H2189,2)</f>
        <v>0</v>
      </c>
      <c r="BL2189" s="17" t="s">
        <v>255</v>
      </c>
      <c r="BM2189" s="139" t="s">
        <v>2786</v>
      </c>
    </row>
    <row r="2190" spans="2:65" s="12" customFormat="1" ht="22.5">
      <c r="B2190" s="141"/>
      <c r="D2190" s="142" t="s">
        <v>167</v>
      </c>
      <c r="E2190" s="143" t="s">
        <v>1</v>
      </c>
      <c r="F2190" s="144" t="s">
        <v>2787</v>
      </c>
      <c r="H2190" s="143" t="s">
        <v>1</v>
      </c>
      <c r="L2190" s="141"/>
      <c r="M2190" s="145"/>
      <c r="T2190" s="146"/>
      <c r="AT2190" s="143" t="s">
        <v>167</v>
      </c>
      <c r="AU2190" s="143" t="s">
        <v>82</v>
      </c>
      <c r="AV2190" s="12" t="s">
        <v>80</v>
      </c>
      <c r="AW2190" s="12" t="s">
        <v>28</v>
      </c>
      <c r="AX2190" s="12" t="s">
        <v>72</v>
      </c>
      <c r="AY2190" s="143" t="s">
        <v>158</v>
      </c>
    </row>
    <row r="2191" spans="2:65" s="12" customFormat="1">
      <c r="B2191" s="141"/>
      <c r="D2191" s="142" t="s">
        <v>167</v>
      </c>
      <c r="E2191" s="143" t="s">
        <v>1</v>
      </c>
      <c r="F2191" s="144" t="s">
        <v>1047</v>
      </c>
      <c r="H2191" s="143" t="s">
        <v>1</v>
      </c>
      <c r="L2191" s="141"/>
      <c r="M2191" s="145"/>
      <c r="T2191" s="146"/>
      <c r="AT2191" s="143" t="s">
        <v>167</v>
      </c>
      <c r="AU2191" s="143" t="s">
        <v>82</v>
      </c>
      <c r="AV2191" s="12" t="s">
        <v>80</v>
      </c>
      <c r="AW2191" s="12" t="s">
        <v>28</v>
      </c>
      <c r="AX2191" s="12" t="s">
        <v>72</v>
      </c>
      <c r="AY2191" s="143" t="s">
        <v>158</v>
      </c>
    </row>
    <row r="2192" spans="2:65" s="13" customFormat="1">
      <c r="B2192" s="147"/>
      <c r="D2192" s="142" t="s">
        <v>167</v>
      </c>
      <c r="E2192" s="148" t="s">
        <v>1</v>
      </c>
      <c r="F2192" s="149" t="s">
        <v>2788</v>
      </c>
      <c r="H2192" s="150">
        <v>1.554</v>
      </c>
      <c r="L2192" s="147"/>
      <c r="M2192" s="151"/>
      <c r="T2192" s="152"/>
      <c r="AT2192" s="148" t="s">
        <v>167</v>
      </c>
      <c r="AU2192" s="148" t="s">
        <v>82</v>
      </c>
      <c r="AV2192" s="13" t="s">
        <v>82</v>
      </c>
      <c r="AW2192" s="13" t="s">
        <v>28</v>
      </c>
      <c r="AX2192" s="13" t="s">
        <v>72</v>
      </c>
      <c r="AY2192" s="148" t="s">
        <v>158</v>
      </c>
    </row>
    <row r="2193" spans="2:51" s="13" customFormat="1">
      <c r="B2193" s="147"/>
      <c r="D2193" s="142" t="s">
        <v>167</v>
      </c>
      <c r="E2193" s="148" t="s">
        <v>1</v>
      </c>
      <c r="F2193" s="149" t="s">
        <v>2766</v>
      </c>
      <c r="H2193" s="150">
        <v>7.72</v>
      </c>
      <c r="L2193" s="147"/>
      <c r="M2193" s="151"/>
      <c r="T2193" s="152"/>
      <c r="AT2193" s="148" t="s">
        <v>167</v>
      </c>
      <c r="AU2193" s="148" t="s">
        <v>82</v>
      </c>
      <c r="AV2193" s="13" t="s">
        <v>82</v>
      </c>
      <c r="AW2193" s="13" t="s">
        <v>28</v>
      </c>
      <c r="AX2193" s="13" t="s">
        <v>72</v>
      </c>
      <c r="AY2193" s="148" t="s">
        <v>158</v>
      </c>
    </row>
    <row r="2194" spans="2:51" s="13" customFormat="1">
      <c r="B2194" s="147"/>
      <c r="D2194" s="142" t="s">
        <v>167</v>
      </c>
      <c r="E2194" s="148" t="s">
        <v>1</v>
      </c>
      <c r="F2194" s="149" t="s">
        <v>2789</v>
      </c>
      <c r="H2194" s="150">
        <v>0.996</v>
      </c>
      <c r="L2194" s="147"/>
      <c r="M2194" s="151"/>
      <c r="T2194" s="152"/>
      <c r="AT2194" s="148" t="s">
        <v>167</v>
      </c>
      <c r="AU2194" s="148" t="s">
        <v>82</v>
      </c>
      <c r="AV2194" s="13" t="s">
        <v>82</v>
      </c>
      <c r="AW2194" s="13" t="s">
        <v>28</v>
      </c>
      <c r="AX2194" s="13" t="s">
        <v>72</v>
      </c>
      <c r="AY2194" s="148" t="s">
        <v>158</v>
      </c>
    </row>
    <row r="2195" spans="2:51" s="13" customFormat="1">
      <c r="B2195" s="147"/>
      <c r="D2195" s="142" t="s">
        <v>167</v>
      </c>
      <c r="E2195" s="148" t="s">
        <v>1</v>
      </c>
      <c r="F2195" s="149" t="s">
        <v>2790</v>
      </c>
      <c r="H2195" s="150">
        <v>1.716</v>
      </c>
      <c r="L2195" s="147"/>
      <c r="M2195" s="151"/>
      <c r="T2195" s="152"/>
      <c r="AT2195" s="148" t="s">
        <v>167</v>
      </c>
      <c r="AU2195" s="148" t="s">
        <v>82</v>
      </c>
      <c r="AV2195" s="13" t="s">
        <v>82</v>
      </c>
      <c r="AW2195" s="13" t="s">
        <v>28</v>
      </c>
      <c r="AX2195" s="13" t="s">
        <v>72</v>
      </c>
      <c r="AY2195" s="148" t="s">
        <v>158</v>
      </c>
    </row>
    <row r="2196" spans="2:51" s="13" customFormat="1">
      <c r="B2196" s="147"/>
      <c r="D2196" s="142" t="s">
        <v>167</v>
      </c>
      <c r="E2196" s="148" t="s">
        <v>1</v>
      </c>
      <c r="F2196" s="149" t="s">
        <v>2791</v>
      </c>
      <c r="H2196" s="150">
        <v>1.47</v>
      </c>
      <c r="L2196" s="147"/>
      <c r="M2196" s="151"/>
      <c r="T2196" s="152"/>
      <c r="AT2196" s="148" t="s">
        <v>167</v>
      </c>
      <c r="AU2196" s="148" t="s">
        <v>82</v>
      </c>
      <c r="AV2196" s="13" t="s">
        <v>82</v>
      </c>
      <c r="AW2196" s="13" t="s">
        <v>28</v>
      </c>
      <c r="AX2196" s="13" t="s">
        <v>72</v>
      </c>
      <c r="AY2196" s="148" t="s">
        <v>158</v>
      </c>
    </row>
    <row r="2197" spans="2:51" s="13" customFormat="1">
      <c r="B2197" s="147"/>
      <c r="D2197" s="142" t="s">
        <v>167</v>
      </c>
      <c r="E2197" s="148" t="s">
        <v>1</v>
      </c>
      <c r="F2197" s="149" t="s">
        <v>2771</v>
      </c>
      <c r="H2197" s="150">
        <v>8.84</v>
      </c>
      <c r="L2197" s="147"/>
      <c r="M2197" s="151"/>
      <c r="T2197" s="152"/>
      <c r="AT2197" s="148" t="s">
        <v>167</v>
      </c>
      <c r="AU2197" s="148" t="s">
        <v>82</v>
      </c>
      <c r="AV2197" s="13" t="s">
        <v>82</v>
      </c>
      <c r="AW2197" s="13" t="s">
        <v>28</v>
      </c>
      <c r="AX2197" s="13" t="s">
        <v>72</v>
      </c>
      <c r="AY2197" s="148" t="s">
        <v>158</v>
      </c>
    </row>
    <row r="2198" spans="2:51" s="13" customFormat="1">
      <c r="B2198" s="147"/>
      <c r="D2198" s="142" t="s">
        <v>167</v>
      </c>
      <c r="E2198" s="148" t="s">
        <v>1</v>
      </c>
      <c r="F2198" s="149" t="s">
        <v>2792</v>
      </c>
      <c r="H2198" s="150">
        <v>1.248</v>
      </c>
      <c r="L2198" s="147"/>
      <c r="M2198" s="151"/>
      <c r="T2198" s="152"/>
      <c r="AT2198" s="148" t="s">
        <v>167</v>
      </c>
      <c r="AU2198" s="148" t="s">
        <v>82</v>
      </c>
      <c r="AV2198" s="13" t="s">
        <v>82</v>
      </c>
      <c r="AW2198" s="13" t="s">
        <v>28</v>
      </c>
      <c r="AX2198" s="13" t="s">
        <v>72</v>
      </c>
      <c r="AY2198" s="148" t="s">
        <v>158</v>
      </c>
    </row>
    <row r="2199" spans="2:51" s="13" customFormat="1">
      <c r="B2199" s="147"/>
      <c r="D2199" s="142" t="s">
        <v>167</v>
      </c>
      <c r="E2199" s="148" t="s">
        <v>1</v>
      </c>
      <c r="F2199" s="149" t="s">
        <v>2793</v>
      </c>
      <c r="H2199" s="150">
        <v>1.6439999999999999</v>
      </c>
      <c r="L2199" s="147"/>
      <c r="M2199" s="151"/>
      <c r="T2199" s="152"/>
      <c r="AT2199" s="148" t="s">
        <v>167</v>
      </c>
      <c r="AU2199" s="148" t="s">
        <v>82</v>
      </c>
      <c r="AV2199" s="13" t="s">
        <v>82</v>
      </c>
      <c r="AW2199" s="13" t="s">
        <v>28</v>
      </c>
      <c r="AX2199" s="13" t="s">
        <v>72</v>
      </c>
      <c r="AY2199" s="148" t="s">
        <v>158</v>
      </c>
    </row>
    <row r="2200" spans="2:51" s="13" customFormat="1">
      <c r="B2200" s="147"/>
      <c r="D2200" s="142" t="s">
        <v>167</v>
      </c>
      <c r="E2200" s="148" t="s">
        <v>1</v>
      </c>
      <c r="F2200" s="149" t="s">
        <v>2794</v>
      </c>
      <c r="H2200" s="150">
        <v>2.0099999999999998</v>
      </c>
      <c r="L2200" s="147"/>
      <c r="M2200" s="151"/>
      <c r="T2200" s="152"/>
      <c r="AT2200" s="148" t="s">
        <v>167</v>
      </c>
      <c r="AU2200" s="148" t="s">
        <v>82</v>
      </c>
      <c r="AV2200" s="13" t="s">
        <v>82</v>
      </c>
      <c r="AW2200" s="13" t="s">
        <v>28</v>
      </c>
      <c r="AX2200" s="13" t="s">
        <v>72</v>
      </c>
      <c r="AY2200" s="148" t="s">
        <v>158</v>
      </c>
    </row>
    <row r="2201" spans="2:51" s="13" customFormat="1">
      <c r="B2201" s="147"/>
      <c r="D2201" s="142" t="s">
        <v>167</v>
      </c>
      <c r="E2201" s="148" t="s">
        <v>1</v>
      </c>
      <c r="F2201" s="149" t="s">
        <v>2795</v>
      </c>
      <c r="H2201" s="150">
        <v>1.758</v>
      </c>
      <c r="L2201" s="147"/>
      <c r="M2201" s="151"/>
      <c r="T2201" s="152"/>
      <c r="AT2201" s="148" t="s">
        <v>167</v>
      </c>
      <c r="AU2201" s="148" t="s">
        <v>82</v>
      </c>
      <c r="AV2201" s="13" t="s">
        <v>82</v>
      </c>
      <c r="AW2201" s="13" t="s">
        <v>28</v>
      </c>
      <c r="AX2201" s="13" t="s">
        <v>72</v>
      </c>
      <c r="AY2201" s="148" t="s">
        <v>158</v>
      </c>
    </row>
    <row r="2202" spans="2:51" s="15" customFormat="1">
      <c r="B2202" s="168"/>
      <c r="D2202" s="142" t="s">
        <v>167</v>
      </c>
      <c r="E2202" s="169" t="s">
        <v>1</v>
      </c>
      <c r="F2202" s="170" t="s">
        <v>331</v>
      </c>
      <c r="H2202" s="171">
        <v>28.956</v>
      </c>
      <c r="L2202" s="168"/>
      <c r="M2202" s="172"/>
      <c r="T2202" s="173"/>
      <c r="AT2202" s="169" t="s">
        <v>167</v>
      </c>
      <c r="AU2202" s="169" t="s">
        <v>82</v>
      </c>
      <c r="AV2202" s="15" t="s">
        <v>178</v>
      </c>
      <c r="AW2202" s="15" t="s">
        <v>28</v>
      </c>
      <c r="AX2202" s="15" t="s">
        <v>72</v>
      </c>
      <c r="AY2202" s="169" t="s">
        <v>158</v>
      </c>
    </row>
    <row r="2203" spans="2:51" s="12" customFormat="1">
      <c r="B2203" s="141"/>
      <c r="D2203" s="142" t="s">
        <v>167</v>
      </c>
      <c r="E2203" s="143" t="s">
        <v>1</v>
      </c>
      <c r="F2203" s="144" t="s">
        <v>695</v>
      </c>
      <c r="H2203" s="143" t="s">
        <v>1</v>
      </c>
      <c r="L2203" s="141"/>
      <c r="M2203" s="145"/>
      <c r="T2203" s="146"/>
      <c r="AT2203" s="143" t="s">
        <v>167</v>
      </c>
      <c r="AU2203" s="143" t="s">
        <v>82</v>
      </c>
      <c r="AV2203" s="12" t="s">
        <v>80</v>
      </c>
      <c r="AW2203" s="12" t="s">
        <v>28</v>
      </c>
      <c r="AX2203" s="12" t="s">
        <v>72</v>
      </c>
      <c r="AY2203" s="143" t="s">
        <v>158</v>
      </c>
    </row>
    <row r="2204" spans="2:51" s="13" customFormat="1">
      <c r="B2204" s="147"/>
      <c r="D2204" s="142" t="s">
        <v>167</v>
      </c>
      <c r="E2204" s="148" t="s">
        <v>1</v>
      </c>
      <c r="F2204" s="149" t="s">
        <v>2796</v>
      </c>
      <c r="H2204" s="150">
        <v>2.448</v>
      </c>
      <c r="L2204" s="147"/>
      <c r="M2204" s="151"/>
      <c r="T2204" s="152"/>
      <c r="AT2204" s="148" t="s">
        <v>167</v>
      </c>
      <c r="AU2204" s="148" t="s">
        <v>82</v>
      </c>
      <c r="AV2204" s="13" t="s">
        <v>82</v>
      </c>
      <c r="AW2204" s="13" t="s">
        <v>28</v>
      </c>
      <c r="AX2204" s="13" t="s">
        <v>72</v>
      </c>
      <c r="AY2204" s="148" t="s">
        <v>158</v>
      </c>
    </row>
    <row r="2205" spans="2:51" s="13" customFormat="1">
      <c r="B2205" s="147"/>
      <c r="D2205" s="142" t="s">
        <v>167</v>
      </c>
      <c r="E2205" s="148" t="s">
        <v>1</v>
      </c>
      <c r="F2205" s="149" t="s">
        <v>2797</v>
      </c>
      <c r="H2205" s="150">
        <v>1.74</v>
      </c>
      <c r="L2205" s="147"/>
      <c r="M2205" s="151"/>
      <c r="T2205" s="152"/>
      <c r="AT2205" s="148" t="s">
        <v>167</v>
      </c>
      <c r="AU2205" s="148" t="s">
        <v>82</v>
      </c>
      <c r="AV2205" s="13" t="s">
        <v>82</v>
      </c>
      <c r="AW2205" s="13" t="s">
        <v>28</v>
      </c>
      <c r="AX2205" s="13" t="s">
        <v>72</v>
      </c>
      <c r="AY2205" s="148" t="s">
        <v>158</v>
      </c>
    </row>
    <row r="2206" spans="2:51" s="13" customFormat="1">
      <c r="B2206" s="147"/>
      <c r="D2206" s="142" t="s">
        <v>167</v>
      </c>
      <c r="E2206" s="148" t="s">
        <v>1</v>
      </c>
      <c r="F2206" s="149" t="s">
        <v>2798</v>
      </c>
      <c r="H2206" s="150">
        <v>3.282</v>
      </c>
      <c r="L2206" s="147"/>
      <c r="M2206" s="151"/>
      <c r="T2206" s="152"/>
      <c r="AT2206" s="148" t="s">
        <v>167</v>
      </c>
      <c r="AU2206" s="148" t="s">
        <v>82</v>
      </c>
      <c r="AV2206" s="13" t="s">
        <v>82</v>
      </c>
      <c r="AW2206" s="13" t="s">
        <v>28</v>
      </c>
      <c r="AX2206" s="13" t="s">
        <v>72</v>
      </c>
      <c r="AY2206" s="148" t="s">
        <v>158</v>
      </c>
    </row>
    <row r="2207" spans="2:51" s="13" customFormat="1">
      <c r="B2207" s="147"/>
      <c r="D2207" s="142" t="s">
        <v>167</v>
      </c>
      <c r="E2207" s="148" t="s">
        <v>1</v>
      </c>
      <c r="F2207" s="149" t="s">
        <v>2799</v>
      </c>
      <c r="H2207" s="150">
        <v>2.4689999999999999</v>
      </c>
      <c r="L2207" s="147"/>
      <c r="M2207" s="151"/>
      <c r="T2207" s="152"/>
      <c r="AT2207" s="148" t="s">
        <v>167</v>
      </c>
      <c r="AU2207" s="148" t="s">
        <v>82</v>
      </c>
      <c r="AV2207" s="13" t="s">
        <v>82</v>
      </c>
      <c r="AW2207" s="13" t="s">
        <v>28</v>
      </c>
      <c r="AX2207" s="13" t="s">
        <v>72</v>
      </c>
      <c r="AY2207" s="148" t="s">
        <v>158</v>
      </c>
    </row>
    <row r="2208" spans="2:51" s="13" customFormat="1">
      <c r="B2208" s="147"/>
      <c r="D2208" s="142" t="s">
        <v>167</v>
      </c>
      <c r="E2208" s="148" t="s">
        <v>1</v>
      </c>
      <c r="F2208" s="149" t="s">
        <v>2800</v>
      </c>
      <c r="H2208" s="150">
        <v>3.9660000000000002</v>
      </c>
      <c r="L2208" s="147"/>
      <c r="M2208" s="151"/>
      <c r="T2208" s="152"/>
      <c r="AT2208" s="148" t="s">
        <v>167</v>
      </c>
      <c r="AU2208" s="148" t="s">
        <v>82</v>
      </c>
      <c r="AV2208" s="13" t="s">
        <v>82</v>
      </c>
      <c r="AW2208" s="13" t="s">
        <v>28</v>
      </c>
      <c r="AX2208" s="13" t="s">
        <v>72</v>
      </c>
      <c r="AY2208" s="148" t="s">
        <v>158</v>
      </c>
    </row>
    <row r="2209" spans="2:65" s="15" customFormat="1">
      <c r="B2209" s="168"/>
      <c r="D2209" s="142" t="s">
        <v>167</v>
      </c>
      <c r="E2209" s="169" t="s">
        <v>1</v>
      </c>
      <c r="F2209" s="170" t="s">
        <v>331</v>
      </c>
      <c r="H2209" s="171">
        <v>13.904999999999999</v>
      </c>
      <c r="L2209" s="168"/>
      <c r="M2209" s="172"/>
      <c r="T2209" s="173"/>
      <c r="AT2209" s="169" t="s">
        <v>167</v>
      </c>
      <c r="AU2209" s="169" t="s">
        <v>82</v>
      </c>
      <c r="AV2209" s="15" t="s">
        <v>178</v>
      </c>
      <c r="AW2209" s="15" t="s">
        <v>28</v>
      </c>
      <c r="AX2209" s="15" t="s">
        <v>72</v>
      </c>
      <c r="AY2209" s="169" t="s">
        <v>158</v>
      </c>
    </row>
    <row r="2210" spans="2:65" s="14" customFormat="1">
      <c r="B2210" s="153"/>
      <c r="D2210" s="142" t="s">
        <v>167</v>
      </c>
      <c r="E2210" s="154" t="s">
        <v>1</v>
      </c>
      <c r="F2210" s="155" t="s">
        <v>200</v>
      </c>
      <c r="H2210" s="156">
        <v>42.860999999999997</v>
      </c>
      <c r="L2210" s="153"/>
      <c r="M2210" s="157"/>
      <c r="T2210" s="158"/>
      <c r="AT2210" s="154" t="s">
        <v>167</v>
      </c>
      <c r="AU2210" s="154" t="s">
        <v>82</v>
      </c>
      <c r="AV2210" s="14" t="s">
        <v>165</v>
      </c>
      <c r="AW2210" s="14" t="s">
        <v>28</v>
      </c>
      <c r="AX2210" s="14" t="s">
        <v>80</v>
      </c>
      <c r="AY2210" s="154" t="s">
        <v>158</v>
      </c>
    </row>
    <row r="2211" spans="2:65" s="1" customFormat="1" ht="24.2" customHeight="1">
      <c r="B2211" s="128"/>
      <c r="C2211" s="129" t="s">
        <v>2801</v>
      </c>
      <c r="D2211" s="129" t="s">
        <v>160</v>
      </c>
      <c r="E2211" s="130" t="s">
        <v>2802</v>
      </c>
      <c r="F2211" s="131" t="s">
        <v>2803</v>
      </c>
      <c r="G2211" s="132" t="s">
        <v>237</v>
      </c>
      <c r="H2211" s="133">
        <v>38</v>
      </c>
      <c r="I2211" s="184"/>
      <c r="J2211" s="134">
        <f>ROUND(I2211*H2211,2)</f>
        <v>0</v>
      </c>
      <c r="K2211" s="131" t="s">
        <v>164</v>
      </c>
      <c r="L2211" s="29"/>
      <c r="M2211" s="135" t="s">
        <v>1</v>
      </c>
      <c r="N2211" s="136" t="s">
        <v>37</v>
      </c>
      <c r="O2211" s="137">
        <v>4.9000000000000002E-2</v>
      </c>
      <c r="P2211" s="137">
        <f>O2211*H2211</f>
        <v>1.8620000000000001</v>
      </c>
      <c r="Q2211" s="137">
        <v>2.7999999999999998E-4</v>
      </c>
      <c r="R2211" s="137">
        <f>Q2211*H2211</f>
        <v>1.0639999999999998E-2</v>
      </c>
      <c r="S2211" s="137">
        <v>0</v>
      </c>
      <c r="T2211" s="138">
        <f>S2211*H2211</f>
        <v>0</v>
      </c>
      <c r="AR2211" s="139" t="s">
        <v>255</v>
      </c>
      <c r="AT2211" s="139" t="s">
        <v>160</v>
      </c>
      <c r="AU2211" s="139" t="s">
        <v>82</v>
      </c>
      <c r="AY2211" s="17" t="s">
        <v>158</v>
      </c>
      <c r="BE2211" s="140">
        <f>IF(N2211="základní",J2211,0)</f>
        <v>0</v>
      </c>
      <c r="BF2211" s="140">
        <f>IF(N2211="snížená",J2211,0)</f>
        <v>0</v>
      </c>
      <c r="BG2211" s="140">
        <f>IF(N2211="zákl. přenesená",J2211,0)</f>
        <v>0</v>
      </c>
      <c r="BH2211" s="140">
        <f>IF(N2211="sníž. přenesená",J2211,0)</f>
        <v>0</v>
      </c>
      <c r="BI2211" s="140">
        <f>IF(N2211="nulová",J2211,0)</f>
        <v>0</v>
      </c>
      <c r="BJ2211" s="17" t="s">
        <v>80</v>
      </c>
      <c r="BK2211" s="140">
        <f>ROUND(I2211*H2211,2)</f>
        <v>0</v>
      </c>
      <c r="BL2211" s="17" t="s">
        <v>255</v>
      </c>
      <c r="BM2211" s="139" t="s">
        <v>2804</v>
      </c>
    </row>
    <row r="2212" spans="2:65" s="12" customFormat="1" ht="22.5">
      <c r="B2212" s="141"/>
      <c r="D2212" s="142" t="s">
        <v>167</v>
      </c>
      <c r="E2212" s="143" t="s">
        <v>1</v>
      </c>
      <c r="F2212" s="144" t="s">
        <v>2787</v>
      </c>
      <c r="H2212" s="143" t="s">
        <v>1</v>
      </c>
      <c r="L2212" s="141"/>
      <c r="M2212" s="145"/>
      <c r="T2212" s="146"/>
      <c r="AT2212" s="143" t="s">
        <v>167</v>
      </c>
      <c r="AU2212" s="143" t="s">
        <v>82</v>
      </c>
      <c r="AV2212" s="12" t="s">
        <v>80</v>
      </c>
      <c r="AW2212" s="12" t="s">
        <v>28</v>
      </c>
      <c r="AX2212" s="12" t="s">
        <v>72</v>
      </c>
      <c r="AY2212" s="143" t="s">
        <v>158</v>
      </c>
    </row>
    <row r="2213" spans="2:65" s="12" customFormat="1">
      <c r="B2213" s="141"/>
      <c r="D2213" s="142" t="s">
        <v>167</v>
      </c>
      <c r="E2213" s="143" t="s">
        <v>1</v>
      </c>
      <c r="F2213" s="144" t="s">
        <v>1047</v>
      </c>
      <c r="H2213" s="143" t="s">
        <v>1</v>
      </c>
      <c r="L2213" s="141"/>
      <c r="M2213" s="145"/>
      <c r="T2213" s="146"/>
      <c r="AT2213" s="143" t="s">
        <v>167</v>
      </c>
      <c r="AU2213" s="143" t="s">
        <v>82</v>
      </c>
      <c r="AV2213" s="12" t="s">
        <v>80</v>
      </c>
      <c r="AW2213" s="12" t="s">
        <v>28</v>
      </c>
      <c r="AX2213" s="12" t="s">
        <v>72</v>
      </c>
      <c r="AY2213" s="143" t="s">
        <v>158</v>
      </c>
    </row>
    <row r="2214" spans="2:65" s="13" customFormat="1">
      <c r="B2214" s="147"/>
      <c r="D2214" s="142" t="s">
        <v>167</v>
      </c>
      <c r="E2214" s="148" t="s">
        <v>1</v>
      </c>
      <c r="F2214" s="149" t="s">
        <v>2805</v>
      </c>
      <c r="H2214" s="150">
        <v>12</v>
      </c>
      <c r="L2214" s="147"/>
      <c r="M2214" s="151"/>
      <c r="T2214" s="152"/>
      <c r="AT2214" s="148" t="s">
        <v>167</v>
      </c>
      <c r="AU2214" s="148" t="s">
        <v>82</v>
      </c>
      <c r="AV2214" s="13" t="s">
        <v>82</v>
      </c>
      <c r="AW2214" s="13" t="s">
        <v>28</v>
      </c>
      <c r="AX2214" s="13" t="s">
        <v>72</v>
      </c>
      <c r="AY2214" s="148" t="s">
        <v>158</v>
      </c>
    </row>
    <row r="2215" spans="2:65" s="13" customFormat="1">
      <c r="B2215" s="147"/>
      <c r="D2215" s="142" t="s">
        <v>167</v>
      </c>
      <c r="E2215" s="148" t="s">
        <v>1</v>
      </c>
      <c r="F2215" s="149" t="s">
        <v>2806</v>
      </c>
      <c r="H2215" s="150">
        <v>20</v>
      </c>
      <c r="L2215" s="147"/>
      <c r="M2215" s="151"/>
      <c r="T2215" s="152"/>
      <c r="AT2215" s="148" t="s">
        <v>167</v>
      </c>
      <c r="AU2215" s="148" t="s">
        <v>82</v>
      </c>
      <c r="AV2215" s="13" t="s">
        <v>82</v>
      </c>
      <c r="AW2215" s="13" t="s">
        <v>28</v>
      </c>
      <c r="AX2215" s="13" t="s">
        <v>72</v>
      </c>
      <c r="AY2215" s="148" t="s">
        <v>158</v>
      </c>
    </row>
    <row r="2216" spans="2:65" s="15" customFormat="1">
      <c r="B2216" s="168"/>
      <c r="D2216" s="142" t="s">
        <v>167</v>
      </c>
      <c r="E2216" s="169" t="s">
        <v>1</v>
      </c>
      <c r="F2216" s="170" t="s">
        <v>331</v>
      </c>
      <c r="H2216" s="171">
        <v>32</v>
      </c>
      <c r="L2216" s="168"/>
      <c r="M2216" s="172"/>
      <c r="T2216" s="173"/>
      <c r="AT2216" s="169" t="s">
        <v>167</v>
      </c>
      <c r="AU2216" s="169" t="s">
        <v>82</v>
      </c>
      <c r="AV2216" s="15" t="s">
        <v>178</v>
      </c>
      <c r="AW2216" s="15" t="s">
        <v>28</v>
      </c>
      <c r="AX2216" s="15" t="s">
        <v>72</v>
      </c>
      <c r="AY2216" s="169" t="s">
        <v>158</v>
      </c>
    </row>
    <row r="2217" spans="2:65" s="12" customFormat="1">
      <c r="B2217" s="141"/>
      <c r="D2217" s="142" t="s">
        <v>167</v>
      </c>
      <c r="E2217" s="143" t="s">
        <v>1</v>
      </c>
      <c r="F2217" s="144" t="s">
        <v>695</v>
      </c>
      <c r="H2217" s="143" t="s">
        <v>1</v>
      </c>
      <c r="L2217" s="141"/>
      <c r="M2217" s="145"/>
      <c r="T2217" s="146"/>
      <c r="AT2217" s="143" t="s">
        <v>167</v>
      </c>
      <c r="AU2217" s="143" t="s">
        <v>82</v>
      </c>
      <c r="AV2217" s="12" t="s">
        <v>80</v>
      </c>
      <c r="AW2217" s="12" t="s">
        <v>28</v>
      </c>
      <c r="AX2217" s="12" t="s">
        <v>72</v>
      </c>
      <c r="AY2217" s="143" t="s">
        <v>158</v>
      </c>
    </row>
    <row r="2218" spans="2:65" s="13" customFormat="1">
      <c r="B2218" s="147"/>
      <c r="D2218" s="142" t="s">
        <v>167</v>
      </c>
      <c r="E2218" s="148" t="s">
        <v>1</v>
      </c>
      <c r="F2218" s="149" t="s">
        <v>2807</v>
      </c>
      <c r="H2218" s="150">
        <v>6</v>
      </c>
      <c r="L2218" s="147"/>
      <c r="M2218" s="151"/>
      <c r="T2218" s="152"/>
      <c r="AT2218" s="148" t="s">
        <v>167</v>
      </c>
      <c r="AU2218" s="148" t="s">
        <v>82</v>
      </c>
      <c r="AV2218" s="13" t="s">
        <v>82</v>
      </c>
      <c r="AW2218" s="13" t="s">
        <v>28</v>
      </c>
      <c r="AX2218" s="13" t="s">
        <v>72</v>
      </c>
      <c r="AY2218" s="148" t="s">
        <v>158</v>
      </c>
    </row>
    <row r="2219" spans="2:65" s="14" customFormat="1">
      <c r="B2219" s="153"/>
      <c r="D2219" s="142" t="s">
        <v>167</v>
      </c>
      <c r="E2219" s="154" t="s">
        <v>1</v>
      </c>
      <c r="F2219" s="155" t="s">
        <v>200</v>
      </c>
      <c r="H2219" s="156">
        <v>38</v>
      </c>
      <c r="L2219" s="153"/>
      <c r="M2219" s="157"/>
      <c r="T2219" s="158"/>
      <c r="AT2219" s="154" t="s">
        <v>167</v>
      </c>
      <c r="AU2219" s="154" t="s">
        <v>82</v>
      </c>
      <c r="AV2219" s="14" t="s">
        <v>165</v>
      </c>
      <c r="AW2219" s="14" t="s">
        <v>28</v>
      </c>
      <c r="AX2219" s="14" t="s">
        <v>80</v>
      </c>
      <c r="AY2219" s="154" t="s">
        <v>158</v>
      </c>
    </row>
    <row r="2220" spans="2:65" s="1" customFormat="1" ht="33" customHeight="1">
      <c r="B2220" s="128"/>
      <c r="C2220" s="129" t="s">
        <v>2808</v>
      </c>
      <c r="D2220" s="129" t="s">
        <v>160</v>
      </c>
      <c r="E2220" s="130" t="s">
        <v>2809</v>
      </c>
      <c r="F2220" s="131" t="s">
        <v>2810</v>
      </c>
      <c r="G2220" s="132" t="s">
        <v>212</v>
      </c>
      <c r="H2220" s="133">
        <v>197.97900000000001</v>
      </c>
      <c r="I2220" s="184"/>
      <c r="J2220" s="134">
        <f>ROUND(I2220*H2220,2)</f>
        <v>0</v>
      </c>
      <c r="K2220" s="131" t="s">
        <v>164</v>
      </c>
      <c r="L2220" s="29"/>
      <c r="M2220" s="135" t="s">
        <v>1</v>
      </c>
      <c r="N2220" s="136" t="s">
        <v>37</v>
      </c>
      <c r="O2220" s="137">
        <v>0.66400000000000003</v>
      </c>
      <c r="P2220" s="137">
        <f>O2220*H2220</f>
        <v>131.45805600000003</v>
      </c>
      <c r="Q2220" s="137">
        <v>6.0499999999999998E-3</v>
      </c>
      <c r="R2220" s="137">
        <f>Q2220*H2220</f>
        <v>1.1977729500000001</v>
      </c>
      <c r="S2220" s="137">
        <v>0</v>
      </c>
      <c r="T2220" s="138">
        <f>S2220*H2220</f>
        <v>0</v>
      </c>
      <c r="AR2220" s="139" t="s">
        <v>255</v>
      </c>
      <c r="AT2220" s="139" t="s">
        <v>160</v>
      </c>
      <c r="AU2220" s="139" t="s">
        <v>82</v>
      </c>
      <c r="AY2220" s="17" t="s">
        <v>158</v>
      </c>
      <c r="BE2220" s="140">
        <f>IF(N2220="základní",J2220,0)</f>
        <v>0</v>
      </c>
      <c r="BF2220" s="140">
        <f>IF(N2220="snížená",J2220,0)</f>
        <v>0</v>
      </c>
      <c r="BG2220" s="140">
        <f>IF(N2220="zákl. přenesená",J2220,0)</f>
        <v>0</v>
      </c>
      <c r="BH2220" s="140">
        <f>IF(N2220="sníž. přenesená",J2220,0)</f>
        <v>0</v>
      </c>
      <c r="BI2220" s="140">
        <f>IF(N2220="nulová",J2220,0)</f>
        <v>0</v>
      </c>
      <c r="BJ2220" s="17" t="s">
        <v>80</v>
      </c>
      <c r="BK2220" s="140">
        <f>ROUND(I2220*H2220,2)</f>
        <v>0</v>
      </c>
      <c r="BL2220" s="17" t="s">
        <v>255</v>
      </c>
      <c r="BM2220" s="139" t="s">
        <v>2811</v>
      </c>
    </row>
    <row r="2221" spans="2:65" s="12" customFormat="1">
      <c r="B2221" s="141"/>
      <c r="D2221" s="142" t="s">
        <v>167</v>
      </c>
      <c r="E2221" s="143" t="s">
        <v>1</v>
      </c>
      <c r="F2221" s="144" t="s">
        <v>2764</v>
      </c>
      <c r="H2221" s="143" t="s">
        <v>1</v>
      </c>
      <c r="L2221" s="141"/>
      <c r="M2221" s="145"/>
      <c r="T2221" s="146"/>
      <c r="AT2221" s="143" t="s">
        <v>167</v>
      </c>
      <c r="AU2221" s="143" t="s">
        <v>82</v>
      </c>
      <c r="AV2221" s="12" t="s">
        <v>80</v>
      </c>
      <c r="AW2221" s="12" t="s">
        <v>28</v>
      </c>
      <c r="AX2221" s="12" t="s">
        <v>72</v>
      </c>
      <c r="AY2221" s="143" t="s">
        <v>158</v>
      </c>
    </row>
    <row r="2222" spans="2:65" s="13" customFormat="1">
      <c r="B2222" s="147"/>
      <c r="D2222" s="142" t="s">
        <v>167</v>
      </c>
      <c r="E2222" s="148" t="s">
        <v>1</v>
      </c>
      <c r="F2222" s="149" t="s">
        <v>2765</v>
      </c>
      <c r="H2222" s="150">
        <v>10.552</v>
      </c>
      <c r="L2222" s="147"/>
      <c r="M2222" s="151"/>
      <c r="T2222" s="152"/>
      <c r="AT2222" s="148" t="s">
        <v>167</v>
      </c>
      <c r="AU2222" s="148" t="s">
        <v>82</v>
      </c>
      <c r="AV2222" s="13" t="s">
        <v>82</v>
      </c>
      <c r="AW2222" s="13" t="s">
        <v>28</v>
      </c>
      <c r="AX2222" s="13" t="s">
        <v>72</v>
      </c>
      <c r="AY2222" s="148" t="s">
        <v>158</v>
      </c>
    </row>
    <row r="2223" spans="2:65" s="13" customFormat="1">
      <c r="B2223" s="147"/>
      <c r="D2223" s="142" t="s">
        <v>167</v>
      </c>
      <c r="E2223" s="148" t="s">
        <v>1</v>
      </c>
      <c r="F2223" s="149" t="s">
        <v>2766</v>
      </c>
      <c r="H2223" s="150">
        <v>7.72</v>
      </c>
      <c r="L2223" s="147"/>
      <c r="M2223" s="151"/>
      <c r="T2223" s="152"/>
      <c r="AT2223" s="148" t="s">
        <v>167</v>
      </c>
      <c r="AU2223" s="148" t="s">
        <v>82</v>
      </c>
      <c r="AV2223" s="13" t="s">
        <v>82</v>
      </c>
      <c r="AW2223" s="13" t="s">
        <v>28</v>
      </c>
      <c r="AX2223" s="13" t="s">
        <v>72</v>
      </c>
      <c r="AY2223" s="148" t="s">
        <v>158</v>
      </c>
    </row>
    <row r="2224" spans="2:65" s="13" customFormat="1">
      <c r="B2224" s="147"/>
      <c r="D2224" s="142" t="s">
        <v>167</v>
      </c>
      <c r="E2224" s="148" t="s">
        <v>1</v>
      </c>
      <c r="F2224" s="149" t="s">
        <v>2767</v>
      </c>
      <c r="H2224" s="150">
        <v>6.64</v>
      </c>
      <c r="L2224" s="147"/>
      <c r="M2224" s="151"/>
      <c r="T2224" s="152"/>
      <c r="AT2224" s="148" t="s">
        <v>167</v>
      </c>
      <c r="AU2224" s="148" t="s">
        <v>82</v>
      </c>
      <c r="AV2224" s="13" t="s">
        <v>82</v>
      </c>
      <c r="AW2224" s="13" t="s">
        <v>28</v>
      </c>
      <c r="AX2224" s="13" t="s">
        <v>72</v>
      </c>
      <c r="AY2224" s="148" t="s">
        <v>158</v>
      </c>
    </row>
    <row r="2225" spans="2:51" s="13" customFormat="1">
      <c r="B2225" s="147"/>
      <c r="D2225" s="142" t="s">
        <v>167</v>
      </c>
      <c r="E2225" s="148" t="s">
        <v>1</v>
      </c>
      <c r="F2225" s="149" t="s">
        <v>2768</v>
      </c>
      <c r="H2225" s="150">
        <v>0.192</v>
      </c>
      <c r="L2225" s="147"/>
      <c r="M2225" s="151"/>
      <c r="T2225" s="152"/>
      <c r="AT2225" s="148" t="s">
        <v>167</v>
      </c>
      <c r="AU2225" s="148" t="s">
        <v>82</v>
      </c>
      <c r="AV2225" s="13" t="s">
        <v>82</v>
      </c>
      <c r="AW2225" s="13" t="s">
        <v>28</v>
      </c>
      <c r="AX2225" s="13" t="s">
        <v>72</v>
      </c>
      <c r="AY2225" s="148" t="s">
        <v>158</v>
      </c>
    </row>
    <row r="2226" spans="2:51" s="13" customFormat="1">
      <c r="B2226" s="147"/>
      <c r="D2226" s="142" t="s">
        <v>167</v>
      </c>
      <c r="E2226" s="148" t="s">
        <v>1</v>
      </c>
      <c r="F2226" s="149" t="s">
        <v>2769</v>
      </c>
      <c r="H2226" s="150">
        <v>11.44</v>
      </c>
      <c r="L2226" s="147"/>
      <c r="M2226" s="151"/>
      <c r="T2226" s="152"/>
      <c r="AT2226" s="148" t="s">
        <v>167</v>
      </c>
      <c r="AU2226" s="148" t="s">
        <v>82</v>
      </c>
      <c r="AV2226" s="13" t="s">
        <v>82</v>
      </c>
      <c r="AW2226" s="13" t="s">
        <v>28</v>
      </c>
      <c r="AX2226" s="13" t="s">
        <v>72</v>
      </c>
      <c r="AY2226" s="148" t="s">
        <v>158</v>
      </c>
    </row>
    <row r="2227" spans="2:51" s="13" customFormat="1">
      <c r="B2227" s="147"/>
      <c r="D2227" s="142" t="s">
        <v>167</v>
      </c>
      <c r="E2227" s="148" t="s">
        <v>1</v>
      </c>
      <c r="F2227" s="149" t="s">
        <v>2770</v>
      </c>
      <c r="H2227" s="150">
        <v>9.9920000000000009</v>
      </c>
      <c r="L2227" s="147"/>
      <c r="M2227" s="151"/>
      <c r="T2227" s="152"/>
      <c r="AT2227" s="148" t="s">
        <v>167</v>
      </c>
      <c r="AU2227" s="148" t="s">
        <v>82</v>
      </c>
      <c r="AV2227" s="13" t="s">
        <v>82</v>
      </c>
      <c r="AW2227" s="13" t="s">
        <v>28</v>
      </c>
      <c r="AX2227" s="13" t="s">
        <v>72</v>
      </c>
      <c r="AY2227" s="148" t="s">
        <v>158</v>
      </c>
    </row>
    <row r="2228" spans="2:51" s="13" customFormat="1">
      <c r="B2228" s="147"/>
      <c r="D2228" s="142" t="s">
        <v>167</v>
      </c>
      <c r="E2228" s="148" t="s">
        <v>1</v>
      </c>
      <c r="F2228" s="149" t="s">
        <v>2771</v>
      </c>
      <c r="H2228" s="150">
        <v>8.84</v>
      </c>
      <c r="L2228" s="147"/>
      <c r="M2228" s="151"/>
      <c r="T2228" s="152"/>
      <c r="AT2228" s="148" t="s">
        <v>167</v>
      </c>
      <c r="AU2228" s="148" t="s">
        <v>82</v>
      </c>
      <c r="AV2228" s="13" t="s">
        <v>82</v>
      </c>
      <c r="AW2228" s="13" t="s">
        <v>28</v>
      </c>
      <c r="AX2228" s="13" t="s">
        <v>72</v>
      </c>
      <c r="AY2228" s="148" t="s">
        <v>158</v>
      </c>
    </row>
    <row r="2229" spans="2:51" s="13" customFormat="1">
      <c r="B2229" s="147"/>
      <c r="D2229" s="142" t="s">
        <v>167</v>
      </c>
      <c r="E2229" s="148" t="s">
        <v>1</v>
      </c>
      <c r="F2229" s="149" t="s">
        <v>2772</v>
      </c>
      <c r="H2229" s="150">
        <v>8.32</v>
      </c>
      <c r="L2229" s="147"/>
      <c r="M2229" s="151"/>
      <c r="T2229" s="152"/>
      <c r="AT2229" s="148" t="s">
        <v>167</v>
      </c>
      <c r="AU2229" s="148" t="s">
        <v>82</v>
      </c>
      <c r="AV2229" s="13" t="s">
        <v>82</v>
      </c>
      <c r="AW2229" s="13" t="s">
        <v>28</v>
      </c>
      <c r="AX2229" s="13" t="s">
        <v>72</v>
      </c>
      <c r="AY2229" s="148" t="s">
        <v>158</v>
      </c>
    </row>
    <row r="2230" spans="2:51" s="13" customFormat="1">
      <c r="B2230" s="147"/>
      <c r="D2230" s="142" t="s">
        <v>167</v>
      </c>
      <c r="E2230" s="148" t="s">
        <v>1</v>
      </c>
      <c r="F2230" s="149" t="s">
        <v>2773</v>
      </c>
      <c r="H2230" s="150">
        <v>11.26</v>
      </c>
      <c r="L2230" s="147"/>
      <c r="M2230" s="151"/>
      <c r="T2230" s="152"/>
      <c r="AT2230" s="148" t="s">
        <v>167</v>
      </c>
      <c r="AU2230" s="148" t="s">
        <v>82</v>
      </c>
      <c r="AV2230" s="13" t="s">
        <v>82</v>
      </c>
      <c r="AW2230" s="13" t="s">
        <v>28</v>
      </c>
      <c r="AX2230" s="13" t="s">
        <v>72</v>
      </c>
      <c r="AY2230" s="148" t="s">
        <v>158</v>
      </c>
    </row>
    <row r="2231" spans="2:51" s="13" customFormat="1">
      <c r="B2231" s="147"/>
      <c r="D2231" s="142" t="s">
        <v>167</v>
      </c>
      <c r="E2231" s="148" t="s">
        <v>1</v>
      </c>
      <c r="F2231" s="149" t="s">
        <v>2774</v>
      </c>
      <c r="H2231" s="150">
        <v>13.4</v>
      </c>
      <c r="L2231" s="147"/>
      <c r="M2231" s="151"/>
      <c r="T2231" s="152"/>
      <c r="AT2231" s="148" t="s">
        <v>167</v>
      </c>
      <c r="AU2231" s="148" t="s">
        <v>82</v>
      </c>
      <c r="AV2231" s="13" t="s">
        <v>82</v>
      </c>
      <c r="AW2231" s="13" t="s">
        <v>28</v>
      </c>
      <c r="AX2231" s="13" t="s">
        <v>72</v>
      </c>
      <c r="AY2231" s="148" t="s">
        <v>158</v>
      </c>
    </row>
    <row r="2232" spans="2:51" s="13" customFormat="1">
      <c r="B2232" s="147"/>
      <c r="D2232" s="142" t="s">
        <v>167</v>
      </c>
      <c r="E2232" s="148" t="s">
        <v>1</v>
      </c>
      <c r="F2232" s="149" t="s">
        <v>2775</v>
      </c>
      <c r="H2232" s="150">
        <v>8.2040000000000006</v>
      </c>
      <c r="L2232" s="147"/>
      <c r="M2232" s="151"/>
      <c r="T2232" s="152"/>
      <c r="AT2232" s="148" t="s">
        <v>167</v>
      </c>
      <c r="AU2232" s="148" t="s">
        <v>82</v>
      </c>
      <c r="AV2232" s="13" t="s">
        <v>82</v>
      </c>
      <c r="AW2232" s="13" t="s">
        <v>28</v>
      </c>
      <c r="AX2232" s="13" t="s">
        <v>72</v>
      </c>
      <c r="AY2232" s="148" t="s">
        <v>158</v>
      </c>
    </row>
    <row r="2233" spans="2:51" s="13" customFormat="1">
      <c r="B2233" s="147"/>
      <c r="D2233" s="142" t="s">
        <v>167</v>
      </c>
      <c r="E2233" s="148" t="s">
        <v>1</v>
      </c>
      <c r="F2233" s="149" t="s">
        <v>2776</v>
      </c>
      <c r="H2233" s="150">
        <v>9.8000000000000007</v>
      </c>
      <c r="L2233" s="147"/>
      <c r="M2233" s="151"/>
      <c r="T2233" s="152"/>
      <c r="AT2233" s="148" t="s">
        <v>167</v>
      </c>
      <c r="AU2233" s="148" t="s">
        <v>82</v>
      </c>
      <c r="AV2233" s="13" t="s">
        <v>82</v>
      </c>
      <c r="AW2233" s="13" t="s">
        <v>28</v>
      </c>
      <c r="AX2233" s="13" t="s">
        <v>72</v>
      </c>
      <c r="AY2233" s="148" t="s">
        <v>158</v>
      </c>
    </row>
    <row r="2234" spans="2:51" s="15" customFormat="1">
      <c r="B2234" s="168"/>
      <c r="D2234" s="142" t="s">
        <v>167</v>
      </c>
      <c r="E2234" s="169" t="s">
        <v>1</v>
      </c>
      <c r="F2234" s="170" t="s">
        <v>331</v>
      </c>
      <c r="H2234" s="171">
        <v>106.36</v>
      </c>
      <c r="L2234" s="168"/>
      <c r="M2234" s="172"/>
      <c r="T2234" s="173"/>
      <c r="AT2234" s="169" t="s">
        <v>167</v>
      </c>
      <c r="AU2234" s="169" t="s">
        <v>82</v>
      </c>
      <c r="AV2234" s="15" t="s">
        <v>178</v>
      </c>
      <c r="AW2234" s="15" t="s">
        <v>28</v>
      </c>
      <c r="AX2234" s="15" t="s">
        <v>72</v>
      </c>
      <c r="AY2234" s="169" t="s">
        <v>158</v>
      </c>
    </row>
    <row r="2235" spans="2:51" s="12" customFormat="1">
      <c r="B2235" s="141"/>
      <c r="D2235" s="142" t="s">
        <v>167</v>
      </c>
      <c r="E2235" s="143" t="s">
        <v>1</v>
      </c>
      <c r="F2235" s="144" t="s">
        <v>2777</v>
      </c>
      <c r="H2235" s="143" t="s">
        <v>1</v>
      </c>
      <c r="L2235" s="141"/>
      <c r="M2235" s="145"/>
      <c r="T2235" s="146"/>
      <c r="AT2235" s="143" t="s">
        <v>167</v>
      </c>
      <c r="AU2235" s="143" t="s">
        <v>82</v>
      </c>
      <c r="AV2235" s="12" t="s">
        <v>80</v>
      </c>
      <c r="AW2235" s="12" t="s">
        <v>28</v>
      </c>
      <c r="AX2235" s="12" t="s">
        <v>72</v>
      </c>
      <c r="AY2235" s="143" t="s">
        <v>158</v>
      </c>
    </row>
    <row r="2236" spans="2:51" s="13" customFormat="1">
      <c r="B2236" s="147"/>
      <c r="D2236" s="142" t="s">
        <v>167</v>
      </c>
      <c r="E2236" s="148" t="s">
        <v>1</v>
      </c>
      <c r="F2236" s="149" t="s">
        <v>2778</v>
      </c>
      <c r="H2236" s="150">
        <v>16.32</v>
      </c>
      <c r="L2236" s="147"/>
      <c r="M2236" s="151"/>
      <c r="T2236" s="152"/>
      <c r="AT2236" s="148" t="s">
        <v>167</v>
      </c>
      <c r="AU2236" s="148" t="s">
        <v>82</v>
      </c>
      <c r="AV2236" s="13" t="s">
        <v>82</v>
      </c>
      <c r="AW2236" s="13" t="s">
        <v>28</v>
      </c>
      <c r="AX2236" s="13" t="s">
        <v>72</v>
      </c>
      <c r="AY2236" s="148" t="s">
        <v>158</v>
      </c>
    </row>
    <row r="2237" spans="2:51" s="13" customFormat="1">
      <c r="B2237" s="147"/>
      <c r="D2237" s="142" t="s">
        <v>167</v>
      </c>
      <c r="E2237" s="148" t="s">
        <v>1</v>
      </c>
      <c r="F2237" s="149" t="s">
        <v>2779</v>
      </c>
      <c r="H2237" s="150">
        <v>11.6</v>
      </c>
      <c r="L2237" s="147"/>
      <c r="M2237" s="151"/>
      <c r="T2237" s="152"/>
      <c r="AT2237" s="148" t="s">
        <v>167</v>
      </c>
      <c r="AU2237" s="148" t="s">
        <v>82</v>
      </c>
      <c r="AV2237" s="13" t="s">
        <v>82</v>
      </c>
      <c r="AW2237" s="13" t="s">
        <v>28</v>
      </c>
      <c r="AX2237" s="13" t="s">
        <v>72</v>
      </c>
      <c r="AY2237" s="148" t="s">
        <v>158</v>
      </c>
    </row>
    <row r="2238" spans="2:51" s="13" customFormat="1">
      <c r="B2238" s="147"/>
      <c r="D2238" s="142" t="s">
        <v>167</v>
      </c>
      <c r="E2238" s="148" t="s">
        <v>1</v>
      </c>
      <c r="F2238" s="149" t="s">
        <v>2780</v>
      </c>
      <c r="H2238" s="150">
        <v>21.88</v>
      </c>
      <c r="L2238" s="147"/>
      <c r="M2238" s="151"/>
      <c r="T2238" s="152"/>
      <c r="AT2238" s="148" t="s">
        <v>167</v>
      </c>
      <c r="AU2238" s="148" t="s">
        <v>82</v>
      </c>
      <c r="AV2238" s="13" t="s">
        <v>82</v>
      </c>
      <c r="AW2238" s="13" t="s">
        <v>28</v>
      </c>
      <c r="AX2238" s="13" t="s">
        <v>72</v>
      </c>
      <c r="AY2238" s="148" t="s">
        <v>158</v>
      </c>
    </row>
    <row r="2239" spans="2:51" s="13" customFormat="1">
      <c r="B2239" s="147"/>
      <c r="D2239" s="142" t="s">
        <v>167</v>
      </c>
      <c r="E2239" s="148" t="s">
        <v>1</v>
      </c>
      <c r="F2239" s="149" t="s">
        <v>2781</v>
      </c>
      <c r="H2239" s="150">
        <v>15.481999999999999</v>
      </c>
      <c r="L2239" s="147"/>
      <c r="M2239" s="151"/>
      <c r="T2239" s="152"/>
      <c r="AT2239" s="148" t="s">
        <v>167</v>
      </c>
      <c r="AU2239" s="148" t="s">
        <v>82</v>
      </c>
      <c r="AV2239" s="13" t="s">
        <v>82</v>
      </c>
      <c r="AW2239" s="13" t="s">
        <v>28</v>
      </c>
      <c r="AX2239" s="13" t="s">
        <v>72</v>
      </c>
      <c r="AY2239" s="148" t="s">
        <v>158</v>
      </c>
    </row>
    <row r="2240" spans="2:51" s="13" customFormat="1">
      <c r="B2240" s="147"/>
      <c r="D2240" s="142" t="s">
        <v>167</v>
      </c>
      <c r="E2240" s="148" t="s">
        <v>1</v>
      </c>
      <c r="F2240" s="149" t="s">
        <v>2782</v>
      </c>
      <c r="H2240" s="150">
        <v>26.337</v>
      </c>
      <c r="L2240" s="147"/>
      <c r="M2240" s="151"/>
      <c r="T2240" s="152"/>
      <c r="AT2240" s="148" t="s">
        <v>167</v>
      </c>
      <c r="AU2240" s="148" t="s">
        <v>82</v>
      </c>
      <c r="AV2240" s="13" t="s">
        <v>82</v>
      </c>
      <c r="AW2240" s="13" t="s">
        <v>28</v>
      </c>
      <c r="AX2240" s="13" t="s">
        <v>72</v>
      </c>
      <c r="AY2240" s="148" t="s">
        <v>158</v>
      </c>
    </row>
    <row r="2241" spans="2:65" s="15" customFormat="1">
      <c r="B2241" s="168"/>
      <c r="D2241" s="142" t="s">
        <v>167</v>
      </c>
      <c r="E2241" s="169" t="s">
        <v>1</v>
      </c>
      <c r="F2241" s="170" t="s">
        <v>331</v>
      </c>
      <c r="H2241" s="171">
        <v>91.619</v>
      </c>
      <c r="L2241" s="168"/>
      <c r="M2241" s="172"/>
      <c r="T2241" s="173"/>
      <c r="AT2241" s="169" t="s">
        <v>167</v>
      </c>
      <c r="AU2241" s="169" t="s">
        <v>82</v>
      </c>
      <c r="AV2241" s="15" t="s">
        <v>178</v>
      </c>
      <c r="AW2241" s="15" t="s">
        <v>28</v>
      </c>
      <c r="AX2241" s="15" t="s">
        <v>72</v>
      </c>
      <c r="AY2241" s="169" t="s">
        <v>158</v>
      </c>
    </row>
    <row r="2242" spans="2:65" s="14" customFormat="1">
      <c r="B2242" s="153"/>
      <c r="D2242" s="142" t="s">
        <v>167</v>
      </c>
      <c r="E2242" s="154" t="s">
        <v>1</v>
      </c>
      <c r="F2242" s="155" t="s">
        <v>200</v>
      </c>
      <c r="H2242" s="156">
        <v>197.97900000000001</v>
      </c>
      <c r="L2242" s="153"/>
      <c r="M2242" s="157"/>
      <c r="T2242" s="158"/>
      <c r="AT2242" s="154" t="s">
        <v>167</v>
      </c>
      <c r="AU2242" s="154" t="s">
        <v>82</v>
      </c>
      <c r="AV2242" s="14" t="s">
        <v>165</v>
      </c>
      <c r="AW2242" s="14" t="s">
        <v>28</v>
      </c>
      <c r="AX2242" s="14" t="s">
        <v>80</v>
      </c>
      <c r="AY2242" s="154" t="s">
        <v>158</v>
      </c>
    </row>
    <row r="2243" spans="2:65" s="1" customFormat="1" ht="16.5" customHeight="1">
      <c r="B2243" s="128"/>
      <c r="C2243" s="159" t="s">
        <v>2812</v>
      </c>
      <c r="D2243" s="159" t="s">
        <v>242</v>
      </c>
      <c r="E2243" s="160" t="s">
        <v>2813</v>
      </c>
      <c r="F2243" s="161" t="s">
        <v>2814</v>
      </c>
      <c r="G2243" s="162" t="s">
        <v>212</v>
      </c>
      <c r="H2243" s="163">
        <v>217.77699999999999</v>
      </c>
      <c r="I2243" s="188"/>
      <c r="J2243" s="164">
        <f>ROUND(I2243*H2243,2)</f>
        <v>0</v>
      </c>
      <c r="K2243" s="161" t="s">
        <v>164</v>
      </c>
      <c r="L2243" s="165"/>
      <c r="M2243" s="166" t="s">
        <v>1</v>
      </c>
      <c r="N2243" s="167" t="s">
        <v>37</v>
      </c>
      <c r="O2243" s="137">
        <v>0</v>
      </c>
      <c r="P2243" s="137">
        <f>O2243*H2243</f>
        <v>0</v>
      </c>
      <c r="Q2243" s="137">
        <v>1.29E-2</v>
      </c>
      <c r="R2243" s="137">
        <f>Q2243*H2243</f>
        <v>2.8093233</v>
      </c>
      <c r="S2243" s="137">
        <v>0</v>
      </c>
      <c r="T2243" s="138">
        <f>S2243*H2243</f>
        <v>0</v>
      </c>
      <c r="AR2243" s="139" t="s">
        <v>357</v>
      </c>
      <c r="AT2243" s="139" t="s">
        <v>242</v>
      </c>
      <c r="AU2243" s="139" t="s">
        <v>82</v>
      </c>
      <c r="AY2243" s="17" t="s">
        <v>158</v>
      </c>
      <c r="BE2243" s="140">
        <f>IF(N2243="základní",J2243,0)</f>
        <v>0</v>
      </c>
      <c r="BF2243" s="140">
        <f>IF(N2243="snížená",J2243,0)</f>
        <v>0</v>
      </c>
      <c r="BG2243" s="140">
        <f>IF(N2243="zákl. přenesená",J2243,0)</f>
        <v>0</v>
      </c>
      <c r="BH2243" s="140">
        <f>IF(N2243="sníž. přenesená",J2243,0)</f>
        <v>0</v>
      </c>
      <c r="BI2243" s="140">
        <f>IF(N2243="nulová",J2243,0)</f>
        <v>0</v>
      </c>
      <c r="BJ2243" s="17" t="s">
        <v>80</v>
      </c>
      <c r="BK2243" s="140">
        <f>ROUND(I2243*H2243,2)</f>
        <v>0</v>
      </c>
      <c r="BL2243" s="17" t="s">
        <v>255</v>
      </c>
      <c r="BM2243" s="139" t="s">
        <v>2815</v>
      </c>
    </row>
    <row r="2244" spans="2:65" s="12" customFormat="1">
      <c r="B2244" s="141"/>
      <c r="D2244" s="142" t="s">
        <v>167</v>
      </c>
      <c r="E2244" s="143" t="s">
        <v>1</v>
      </c>
      <c r="F2244" s="144" t="s">
        <v>2816</v>
      </c>
      <c r="H2244" s="143" t="s">
        <v>1</v>
      </c>
      <c r="L2244" s="141"/>
      <c r="M2244" s="145"/>
      <c r="T2244" s="146"/>
      <c r="AT2244" s="143" t="s">
        <v>167</v>
      </c>
      <c r="AU2244" s="143" t="s">
        <v>82</v>
      </c>
      <c r="AV2244" s="12" t="s">
        <v>80</v>
      </c>
      <c r="AW2244" s="12" t="s">
        <v>28</v>
      </c>
      <c r="AX2244" s="12" t="s">
        <v>72</v>
      </c>
      <c r="AY2244" s="143" t="s">
        <v>158</v>
      </c>
    </row>
    <row r="2245" spans="2:65" s="13" customFormat="1">
      <c r="B2245" s="147"/>
      <c r="D2245" s="142" t="s">
        <v>167</v>
      </c>
      <c r="E2245" s="148" t="s">
        <v>1</v>
      </c>
      <c r="F2245" s="149" t="s">
        <v>2817</v>
      </c>
      <c r="H2245" s="150">
        <v>217.77699999999999</v>
      </c>
      <c r="L2245" s="147"/>
      <c r="M2245" s="151"/>
      <c r="T2245" s="152"/>
      <c r="AT2245" s="148" t="s">
        <v>167</v>
      </c>
      <c r="AU2245" s="148" t="s">
        <v>82</v>
      </c>
      <c r="AV2245" s="13" t="s">
        <v>82</v>
      </c>
      <c r="AW2245" s="13" t="s">
        <v>28</v>
      </c>
      <c r="AX2245" s="13" t="s">
        <v>80</v>
      </c>
      <c r="AY2245" s="148" t="s">
        <v>158</v>
      </c>
    </row>
    <row r="2246" spans="2:65" s="1" customFormat="1" ht="24.2" customHeight="1">
      <c r="B2246" s="128"/>
      <c r="C2246" s="129" t="s">
        <v>2818</v>
      </c>
      <c r="D2246" s="129" t="s">
        <v>160</v>
      </c>
      <c r="E2246" s="130" t="s">
        <v>2819</v>
      </c>
      <c r="F2246" s="131" t="s">
        <v>2820</v>
      </c>
      <c r="G2246" s="132" t="s">
        <v>212</v>
      </c>
      <c r="H2246" s="133">
        <v>59.707999999999998</v>
      </c>
      <c r="I2246" s="184"/>
      <c r="J2246" s="134">
        <f>ROUND(I2246*H2246,2)</f>
        <v>0</v>
      </c>
      <c r="K2246" s="131" t="s">
        <v>164</v>
      </c>
      <c r="L2246" s="29"/>
      <c r="M2246" s="135" t="s">
        <v>1</v>
      </c>
      <c r="N2246" s="136" t="s">
        <v>37</v>
      </c>
      <c r="O2246" s="137">
        <v>0.13</v>
      </c>
      <c r="P2246" s="137">
        <f>O2246*H2246</f>
        <v>7.7620399999999998</v>
      </c>
      <c r="Q2246" s="137">
        <v>0</v>
      </c>
      <c r="R2246" s="137">
        <f>Q2246*H2246</f>
        <v>0</v>
      </c>
      <c r="S2246" s="137">
        <v>0</v>
      </c>
      <c r="T2246" s="138">
        <f>S2246*H2246</f>
        <v>0</v>
      </c>
      <c r="AR2246" s="139" t="s">
        <v>255</v>
      </c>
      <c r="AT2246" s="139" t="s">
        <v>160</v>
      </c>
      <c r="AU2246" s="139" t="s">
        <v>82</v>
      </c>
      <c r="AY2246" s="17" t="s">
        <v>158</v>
      </c>
      <c r="BE2246" s="140">
        <f>IF(N2246="základní",J2246,0)</f>
        <v>0</v>
      </c>
      <c r="BF2246" s="140">
        <f>IF(N2246="snížená",J2246,0)</f>
        <v>0</v>
      </c>
      <c r="BG2246" s="140">
        <f>IF(N2246="zákl. přenesená",J2246,0)</f>
        <v>0</v>
      </c>
      <c r="BH2246" s="140">
        <f>IF(N2246="sníž. přenesená",J2246,0)</f>
        <v>0</v>
      </c>
      <c r="BI2246" s="140">
        <f>IF(N2246="nulová",J2246,0)</f>
        <v>0</v>
      </c>
      <c r="BJ2246" s="17" t="s">
        <v>80</v>
      </c>
      <c r="BK2246" s="140">
        <f>ROUND(I2246*H2246,2)</f>
        <v>0</v>
      </c>
      <c r="BL2246" s="17" t="s">
        <v>255</v>
      </c>
      <c r="BM2246" s="139" t="s">
        <v>2821</v>
      </c>
    </row>
    <row r="2247" spans="2:65" s="12" customFormat="1">
      <c r="B2247" s="141"/>
      <c r="D2247" s="142" t="s">
        <v>167</v>
      </c>
      <c r="E2247" s="143" t="s">
        <v>1</v>
      </c>
      <c r="F2247" s="144" t="s">
        <v>2764</v>
      </c>
      <c r="H2247" s="143" t="s">
        <v>1</v>
      </c>
      <c r="L2247" s="141"/>
      <c r="M2247" s="145"/>
      <c r="T2247" s="146"/>
      <c r="AT2247" s="143" t="s">
        <v>167</v>
      </c>
      <c r="AU2247" s="143" t="s">
        <v>82</v>
      </c>
      <c r="AV2247" s="12" t="s">
        <v>80</v>
      </c>
      <c r="AW2247" s="12" t="s">
        <v>28</v>
      </c>
      <c r="AX2247" s="12" t="s">
        <v>72</v>
      </c>
      <c r="AY2247" s="143" t="s">
        <v>158</v>
      </c>
    </row>
    <row r="2248" spans="2:65" s="13" customFormat="1">
      <c r="B2248" s="147"/>
      <c r="D2248" s="142" t="s">
        <v>167</v>
      </c>
      <c r="E2248" s="148" t="s">
        <v>1</v>
      </c>
      <c r="F2248" s="149" t="s">
        <v>2766</v>
      </c>
      <c r="H2248" s="150">
        <v>7.72</v>
      </c>
      <c r="L2248" s="147"/>
      <c r="M2248" s="151"/>
      <c r="T2248" s="152"/>
      <c r="AT2248" s="148" t="s">
        <v>167</v>
      </c>
      <c r="AU2248" s="148" t="s">
        <v>82</v>
      </c>
      <c r="AV2248" s="13" t="s">
        <v>82</v>
      </c>
      <c r="AW2248" s="13" t="s">
        <v>28</v>
      </c>
      <c r="AX2248" s="13" t="s">
        <v>72</v>
      </c>
      <c r="AY2248" s="148" t="s">
        <v>158</v>
      </c>
    </row>
    <row r="2249" spans="2:65" s="13" customFormat="1">
      <c r="B2249" s="147"/>
      <c r="D2249" s="142" t="s">
        <v>167</v>
      </c>
      <c r="E2249" s="148" t="s">
        <v>1</v>
      </c>
      <c r="F2249" s="149" t="s">
        <v>2767</v>
      </c>
      <c r="H2249" s="150">
        <v>6.64</v>
      </c>
      <c r="L2249" s="147"/>
      <c r="M2249" s="151"/>
      <c r="T2249" s="152"/>
      <c r="AT2249" s="148" t="s">
        <v>167</v>
      </c>
      <c r="AU2249" s="148" t="s">
        <v>82</v>
      </c>
      <c r="AV2249" s="13" t="s">
        <v>82</v>
      </c>
      <c r="AW2249" s="13" t="s">
        <v>28</v>
      </c>
      <c r="AX2249" s="13" t="s">
        <v>72</v>
      </c>
      <c r="AY2249" s="148" t="s">
        <v>158</v>
      </c>
    </row>
    <row r="2250" spans="2:65" s="13" customFormat="1">
      <c r="B2250" s="147"/>
      <c r="D2250" s="142" t="s">
        <v>167</v>
      </c>
      <c r="E2250" s="148" t="s">
        <v>1</v>
      </c>
      <c r="F2250" s="149" t="s">
        <v>2768</v>
      </c>
      <c r="H2250" s="150">
        <v>0.192</v>
      </c>
      <c r="L2250" s="147"/>
      <c r="M2250" s="151"/>
      <c r="T2250" s="152"/>
      <c r="AT2250" s="148" t="s">
        <v>167</v>
      </c>
      <c r="AU2250" s="148" t="s">
        <v>82</v>
      </c>
      <c r="AV2250" s="13" t="s">
        <v>82</v>
      </c>
      <c r="AW2250" s="13" t="s">
        <v>28</v>
      </c>
      <c r="AX2250" s="13" t="s">
        <v>72</v>
      </c>
      <c r="AY2250" s="148" t="s">
        <v>158</v>
      </c>
    </row>
    <row r="2251" spans="2:65" s="13" customFormat="1">
      <c r="B2251" s="147"/>
      <c r="D2251" s="142" t="s">
        <v>167</v>
      </c>
      <c r="E2251" s="148" t="s">
        <v>1</v>
      </c>
      <c r="F2251" s="149" t="s">
        <v>2770</v>
      </c>
      <c r="H2251" s="150">
        <v>9.9920000000000009</v>
      </c>
      <c r="L2251" s="147"/>
      <c r="M2251" s="151"/>
      <c r="T2251" s="152"/>
      <c r="AT2251" s="148" t="s">
        <v>167</v>
      </c>
      <c r="AU2251" s="148" t="s">
        <v>82</v>
      </c>
      <c r="AV2251" s="13" t="s">
        <v>82</v>
      </c>
      <c r="AW2251" s="13" t="s">
        <v>28</v>
      </c>
      <c r="AX2251" s="13" t="s">
        <v>72</v>
      </c>
      <c r="AY2251" s="148" t="s">
        <v>158</v>
      </c>
    </row>
    <row r="2252" spans="2:65" s="13" customFormat="1">
      <c r="B2252" s="147"/>
      <c r="D2252" s="142" t="s">
        <v>167</v>
      </c>
      <c r="E2252" s="148" t="s">
        <v>1</v>
      </c>
      <c r="F2252" s="149" t="s">
        <v>2771</v>
      </c>
      <c r="H2252" s="150">
        <v>8.84</v>
      </c>
      <c r="L2252" s="147"/>
      <c r="M2252" s="151"/>
      <c r="T2252" s="152"/>
      <c r="AT2252" s="148" t="s">
        <v>167</v>
      </c>
      <c r="AU2252" s="148" t="s">
        <v>82</v>
      </c>
      <c r="AV2252" s="13" t="s">
        <v>82</v>
      </c>
      <c r="AW2252" s="13" t="s">
        <v>28</v>
      </c>
      <c r="AX2252" s="13" t="s">
        <v>72</v>
      </c>
      <c r="AY2252" s="148" t="s">
        <v>158</v>
      </c>
    </row>
    <row r="2253" spans="2:65" s="13" customFormat="1">
      <c r="B2253" s="147"/>
      <c r="D2253" s="142" t="s">
        <v>167</v>
      </c>
      <c r="E2253" s="148" t="s">
        <v>1</v>
      </c>
      <c r="F2253" s="149" t="s">
        <v>2772</v>
      </c>
      <c r="H2253" s="150">
        <v>8.32</v>
      </c>
      <c r="L2253" s="147"/>
      <c r="M2253" s="151"/>
      <c r="T2253" s="152"/>
      <c r="AT2253" s="148" t="s">
        <v>167</v>
      </c>
      <c r="AU2253" s="148" t="s">
        <v>82</v>
      </c>
      <c r="AV2253" s="13" t="s">
        <v>82</v>
      </c>
      <c r="AW2253" s="13" t="s">
        <v>28</v>
      </c>
      <c r="AX2253" s="13" t="s">
        <v>72</v>
      </c>
      <c r="AY2253" s="148" t="s">
        <v>158</v>
      </c>
    </row>
    <row r="2254" spans="2:65" s="13" customFormat="1">
      <c r="B2254" s="147"/>
      <c r="D2254" s="142" t="s">
        <v>167</v>
      </c>
      <c r="E2254" s="148" t="s">
        <v>1</v>
      </c>
      <c r="F2254" s="149" t="s">
        <v>2775</v>
      </c>
      <c r="H2254" s="150">
        <v>8.2040000000000006</v>
      </c>
      <c r="L2254" s="147"/>
      <c r="M2254" s="151"/>
      <c r="T2254" s="152"/>
      <c r="AT2254" s="148" t="s">
        <v>167</v>
      </c>
      <c r="AU2254" s="148" t="s">
        <v>82</v>
      </c>
      <c r="AV2254" s="13" t="s">
        <v>82</v>
      </c>
      <c r="AW2254" s="13" t="s">
        <v>28</v>
      </c>
      <c r="AX2254" s="13" t="s">
        <v>72</v>
      </c>
      <c r="AY2254" s="148" t="s">
        <v>158</v>
      </c>
    </row>
    <row r="2255" spans="2:65" s="13" customFormat="1">
      <c r="B2255" s="147"/>
      <c r="D2255" s="142" t="s">
        <v>167</v>
      </c>
      <c r="E2255" s="148" t="s">
        <v>1</v>
      </c>
      <c r="F2255" s="149" t="s">
        <v>2776</v>
      </c>
      <c r="H2255" s="150">
        <v>9.8000000000000007</v>
      </c>
      <c r="L2255" s="147"/>
      <c r="M2255" s="151"/>
      <c r="T2255" s="152"/>
      <c r="AT2255" s="148" t="s">
        <v>167</v>
      </c>
      <c r="AU2255" s="148" t="s">
        <v>82</v>
      </c>
      <c r="AV2255" s="13" t="s">
        <v>82</v>
      </c>
      <c r="AW2255" s="13" t="s">
        <v>28</v>
      </c>
      <c r="AX2255" s="13" t="s">
        <v>72</v>
      </c>
      <c r="AY2255" s="148" t="s">
        <v>158</v>
      </c>
    </row>
    <row r="2256" spans="2:65" s="14" customFormat="1">
      <c r="B2256" s="153"/>
      <c r="D2256" s="142" t="s">
        <v>167</v>
      </c>
      <c r="E2256" s="154" t="s">
        <v>1</v>
      </c>
      <c r="F2256" s="155" t="s">
        <v>200</v>
      </c>
      <c r="H2256" s="156">
        <v>59.707999999999998</v>
      </c>
      <c r="L2256" s="153"/>
      <c r="M2256" s="157"/>
      <c r="T2256" s="158"/>
      <c r="AT2256" s="154" t="s">
        <v>167</v>
      </c>
      <c r="AU2256" s="154" t="s">
        <v>82</v>
      </c>
      <c r="AV2256" s="14" t="s">
        <v>165</v>
      </c>
      <c r="AW2256" s="14" t="s">
        <v>28</v>
      </c>
      <c r="AX2256" s="14" t="s">
        <v>80</v>
      </c>
      <c r="AY2256" s="154" t="s">
        <v>158</v>
      </c>
    </row>
    <row r="2257" spans="2:65" s="1" customFormat="1" ht="24.2" customHeight="1">
      <c r="B2257" s="128"/>
      <c r="C2257" s="129" t="s">
        <v>2822</v>
      </c>
      <c r="D2257" s="129" t="s">
        <v>160</v>
      </c>
      <c r="E2257" s="130" t="s">
        <v>2823</v>
      </c>
      <c r="F2257" s="131" t="s">
        <v>2824</v>
      </c>
      <c r="G2257" s="132" t="s">
        <v>212</v>
      </c>
      <c r="H2257" s="133">
        <v>197.97900000000001</v>
      </c>
      <c r="I2257" s="184"/>
      <c r="J2257" s="134">
        <f>ROUND(I2257*H2257,2)</f>
        <v>0</v>
      </c>
      <c r="K2257" s="131" t="s">
        <v>164</v>
      </c>
      <c r="L2257" s="29"/>
      <c r="M2257" s="135" t="s">
        <v>1</v>
      </c>
      <c r="N2257" s="136" t="s">
        <v>37</v>
      </c>
      <c r="O2257" s="137">
        <v>0.1</v>
      </c>
      <c r="P2257" s="137">
        <f>O2257*H2257</f>
        <v>19.797900000000002</v>
      </c>
      <c r="Q2257" s="137">
        <v>0</v>
      </c>
      <c r="R2257" s="137">
        <f>Q2257*H2257</f>
        <v>0</v>
      </c>
      <c r="S2257" s="137">
        <v>0</v>
      </c>
      <c r="T2257" s="138">
        <f>S2257*H2257</f>
        <v>0</v>
      </c>
      <c r="AR2257" s="139" t="s">
        <v>255</v>
      </c>
      <c r="AT2257" s="139" t="s">
        <v>160</v>
      </c>
      <c r="AU2257" s="139" t="s">
        <v>82</v>
      </c>
      <c r="AY2257" s="17" t="s">
        <v>158</v>
      </c>
      <c r="BE2257" s="140">
        <f>IF(N2257="základní",J2257,0)</f>
        <v>0</v>
      </c>
      <c r="BF2257" s="140">
        <f>IF(N2257="snížená",J2257,0)</f>
        <v>0</v>
      </c>
      <c r="BG2257" s="140">
        <f>IF(N2257="zákl. přenesená",J2257,0)</f>
        <v>0</v>
      </c>
      <c r="BH2257" s="140">
        <f>IF(N2257="sníž. přenesená",J2257,0)</f>
        <v>0</v>
      </c>
      <c r="BI2257" s="140">
        <f>IF(N2257="nulová",J2257,0)</f>
        <v>0</v>
      </c>
      <c r="BJ2257" s="17" t="s">
        <v>80</v>
      </c>
      <c r="BK2257" s="140">
        <f>ROUND(I2257*H2257,2)</f>
        <v>0</v>
      </c>
      <c r="BL2257" s="17" t="s">
        <v>255</v>
      </c>
      <c r="BM2257" s="139" t="s">
        <v>2825</v>
      </c>
    </row>
    <row r="2258" spans="2:65" s="1" customFormat="1" ht="24.2" customHeight="1">
      <c r="B2258" s="128"/>
      <c r="C2258" s="129" t="s">
        <v>2826</v>
      </c>
      <c r="D2258" s="129" t="s">
        <v>160</v>
      </c>
      <c r="E2258" s="130" t="s">
        <v>2827</v>
      </c>
      <c r="F2258" s="131" t="s">
        <v>2828</v>
      </c>
      <c r="G2258" s="132" t="s">
        <v>212</v>
      </c>
      <c r="H2258" s="133">
        <v>1.68</v>
      </c>
      <c r="I2258" s="184"/>
      <c r="J2258" s="134">
        <f>ROUND(I2258*H2258,2)</f>
        <v>0</v>
      </c>
      <c r="K2258" s="131" t="s">
        <v>164</v>
      </c>
      <c r="L2258" s="29"/>
      <c r="M2258" s="135" t="s">
        <v>1</v>
      </c>
      <c r="N2258" s="136" t="s">
        <v>37</v>
      </c>
      <c r="O2258" s="137">
        <v>0.72899999999999998</v>
      </c>
      <c r="P2258" s="137">
        <f>O2258*H2258</f>
        <v>1.22472</v>
      </c>
      <c r="Q2258" s="137">
        <v>5.8E-4</v>
      </c>
      <c r="R2258" s="137">
        <f>Q2258*H2258</f>
        <v>9.7439999999999994E-4</v>
      </c>
      <c r="S2258" s="137">
        <v>0</v>
      </c>
      <c r="T2258" s="138">
        <f>S2258*H2258</f>
        <v>0</v>
      </c>
      <c r="AR2258" s="139" t="s">
        <v>255</v>
      </c>
      <c r="AT2258" s="139" t="s">
        <v>160</v>
      </c>
      <c r="AU2258" s="139" t="s">
        <v>82</v>
      </c>
      <c r="AY2258" s="17" t="s">
        <v>158</v>
      </c>
      <c r="BE2258" s="140">
        <f>IF(N2258="základní",J2258,0)</f>
        <v>0</v>
      </c>
      <c r="BF2258" s="140">
        <f>IF(N2258="snížená",J2258,0)</f>
        <v>0</v>
      </c>
      <c r="BG2258" s="140">
        <f>IF(N2258="zákl. přenesená",J2258,0)</f>
        <v>0</v>
      </c>
      <c r="BH2258" s="140">
        <f>IF(N2258="sníž. přenesená",J2258,0)</f>
        <v>0</v>
      </c>
      <c r="BI2258" s="140">
        <f>IF(N2258="nulová",J2258,0)</f>
        <v>0</v>
      </c>
      <c r="BJ2258" s="17" t="s">
        <v>80</v>
      </c>
      <c r="BK2258" s="140">
        <f>ROUND(I2258*H2258,2)</f>
        <v>0</v>
      </c>
      <c r="BL2258" s="17" t="s">
        <v>255</v>
      </c>
      <c r="BM2258" s="139" t="s">
        <v>2829</v>
      </c>
    </row>
    <row r="2259" spans="2:65" s="12" customFormat="1">
      <c r="B2259" s="141"/>
      <c r="D2259" s="142" t="s">
        <v>167</v>
      </c>
      <c r="E2259" s="143" t="s">
        <v>1</v>
      </c>
      <c r="F2259" s="144" t="s">
        <v>2830</v>
      </c>
      <c r="H2259" s="143" t="s">
        <v>1</v>
      </c>
      <c r="L2259" s="141"/>
      <c r="M2259" s="145"/>
      <c r="T2259" s="146"/>
      <c r="AT2259" s="143" t="s">
        <v>167</v>
      </c>
      <c r="AU2259" s="143" t="s">
        <v>82</v>
      </c>
      <c r="AV2259" s="12" t="s">
        <v>80</v>
      </c>
      <c r="AW2259" s="12" t="s">
        <v>28</v>
      </c>
      <c r="AX2259" s="12" t="s">
        <v>72</v>
      </c>
      <c r="AY2259" s="143" t="s">
        <v>158</v>
      </c>
    </row>
    <row r="2260" spans="2:65" s="13" customFormat="1">
      <c r="B2260" s="147"/>
      <c r="D2260" s="142" t="s">
        <v>167</v>
      </c>
      <c r="E2260" s="148" t="s">
        <v>1</v>
      </c>
      <c r="F2260" s="149" t="s">
        <v>2831</v>
      </c>
      <c r="H2260" s="150">
        <v>1.68</v>
      </c>
      <c r="L2260" s="147"/>
      <c r="M2260" s="151"/>
      <c r="T2260" s="152"/>
      <c r="AT2260" s="148" t="s">
        <v>167</v>
      </c>
      <c r="AU2260" s="148" t="s">
        <v>82</v>
      </c>
      <c r="AV2260" s="13" t="s">
        <v>82</v>
      </c>
      <c r="AW2260" s="13" t="s">
        <v>28</v>
      </c>
      <c r="AX2260" s="13" t="s">
        <v>80</v>
      </c>
      <c r="AY2260" s="148" t="s">
        <v>158</v>
      </c>
    </row>
    <row r="2261" spans="2:65" s="1" customFormat="1" ht="16.5" customHeight="1">
      <c r="B2261" s="128"/>
      <c r="C2261" s="159" t="s">
        <v>2832</v>
      </c>
      <c r="D2261" s="159" t="s">
        <v>242</v>
      </c>
      <c r="E2261" s="160" t="s">
        <v>2833</v>
      </c>
      <c r="F2261" s="161" t="s">
        <v>2834</v>
      </c>
      <c r="G2261" s="162" t="s">
        <v>310</v>
      </c>
      <c r="H2261" s="163">
        <v>7</v>
      </c>
      <c r="I2261" s="188"/>
      <c r="J2261" s="164">
        <f>ROUND(I2261*H2261,2)</f>
        <v>0</v>
      </c>
      <c r="K2261" s="161" t="s">
        <v>1</v>
      </c>
      <c r="L2261" s="165"/>
      <c r="M2261" s="166" t="s">
        <v>1</v>
      </c>
      <c r="N2261" s="167" t="s">
        <v>37</v>
      </c>
      <c r="O2261" s="137">
        <v>0</v>
      </c>
      <c r="P2261" s="137">
        <f>O2261*H2261</f>
        <v>0</v>
      </c>
      <c r="Q2261" s="137">
        <v>6.0699999999999999E-3</v>
      </c>
      <c r="R2261" s="137">
        <f>Q2261*H2261</f>
        <v>4.249E-2</v>
      </c>
      <c r="S2261" s="137">
        <v>0</v>
      </c>
      <c r="T2261" s="138">
        <f>S2261*H2261</f>
        <v>0</v>
      </c>
      <c r="AR2261" s="139" t="s">
        <v>357</v>
      </c>
      <c r="AT2261" s="139" t="s">
        <v>242</v>
      </c>
      <c r="AU2261" s="139" t="s">
        <v>82</v>
      </c>
      <c r="AY2261" s="17" t="s">
        <v>158</v>
      </c>
      <c r="BE2261" s="140">
        <f>IF(N2261="základní",J2261,0)</f>
        <v>0</v>
      </c>
      <c r="BF2261" s="140">
        <f>IF(N2261="snížená",J2261,0)</f>
        <v>0</v>
      </c>
      <c r="BG2261" s="140">
        <f>IF(N2261="zákl. přenesená",J2261,0)</f>
        <v>0</v>
      </c>
      <c r="BH2261" s="140">
        <f>IF(N2261="sníž. přenesená",J2261,0)</f>
        <v>0</v>
      </c>
      <c r="BI2261" s="140">
        <f>IF(N2261="nulová",J2261,0)</f>
        <v>0</v>
      </c>
      <c r="BJ2261" s="17" t="s">
        <v>80</v>
      </c>
      <c r="BK2261" s="140">
        <f>ROUND(I2261*H2261,2)</f>
        <v>0</v>
      </c>
      <c r="BL2261" s="17" t="s">
        <v>255</v>
      </c>
      <c r="BM2261" s="139" t="s">
        <v>2835</v>
      </c>
    </row>
    <row r="2262" spans="2:65" s="13" customFormat="1">
      <c r="B2262" s="147"/>
      <c r="D2262" s="142" t="s">
        <v>167</v>
      </c>
      <c r="E2262" s="148" t="s">
        <v>1</v>
      </c>
      <c r="F2262" s="149" t="s">
        <v>2836</v>
      </c>
      <c r="H2262" s="150">
        <v>7</v>
      </c>
      <c r="L2262" s="147"/>
      <c r="M2262" s="151"/>
      <c r="T2262" s="152"/>
      <c r="AT2262" s="148" t="s">
        <v>167</v>
      </c>
      <c r="AU2262" s="148" t="s">
        <v>82</v>
      </c>
      <c r="AV2262" s="13" t="s">
        <v>82</v>
      </c>
      <c r="AW2262" s="13" t="s">
        <v>28</v>
      </c>
      <c r="AX2262" s="13" t="s">
        <v>80</v>
      </c>
      <c r="AY2262" s="148" t="s">
        <v>158</v>
      </c>
    </row>
    <row r="2263" spans="2:65" s="1" customFormat="1" ht="21.75" customHeight="1">
      <c r="B2263" s="128"/>
      <c r="C2263" s="129" t="s">
        <v>2837</v>
      </c>
      <c r="D2263" s="129" t="s">
        <v>160</v>
      </c>
      <c r="E2263" s="130" t="s">
        <v>2838</v>
      </c>
      <c r="F2263" s="131" t="s">
        <v>2839</v>
      </c>
      <c r="G2263" s="132" t="s">
        <v>237</v>
      </c>
      <c r="H2263" s="133">
        <v>20.8</v>
      </c>
      <c r="I2263" s="184"/>
      <c r="J2263" s="134">
        <f>ROUND(I2263*H2263,2)</f>
        <v>0</v>
      </c>
      <c r="K2263" s="131" t="s">
        <v>164</v>
      </c>
      <c r="L2263" s="29"/>
      <c r="M2263" s="135" t="s">
        <v>1</v>
      </c>
      <c r="N2263" s="136" t="s">
        <v>37</v>
      </c>
      <c r="O2263" s="137">
        <v>0.248</v>
      </c>
      <c r="P2263" s="137">
        <f>O2263*H2263</f>
        <v>5.1584000000000003</v>
      </c>
      <c r="Q2263" s="137">
        <v>5.5000000000000003E-4</v>
      </c>
      <c r="R2263" s="137">
        <f>Q2263*H2263</f>
        <v>1.1440000000000001E-2</v>
      </c>
      <c r="S2263" s="137">
        <v>0</v>
      </c>
      <c r="T2263" s="138">
        <f>S2263*H2263</f>
        <v>0</v>
      </c>
      <c r="AR2263" s="139" t="s">
        <v>255</v>
      </c>
      <c r="AT2263" s="139" t="s">
        <v>160</v>
      </c>
      <c r="AU2263" s="139" t="s">
        <v>82</v>
      </c>
      <c r="AY2263" s="17" t="s">
        <v>158</v>
      </c>
      <c r="BE2263" s="140">
        <f>IF(N2263="základní",J2263,0)</f>
        <v>0</v>
      </c>
      <c r="BF2263" s="140">
        <f>IF(N2263="snížená",J2263,0)</f>
        <v>0</v>
      </c>
      <c r="BG2263" s="140">
        <f>IF(N2263="zákl. přenesená",J2263,0)</f>
        <v>0</v>
      </c>
      <c r="BH2263" s="140">
        <f>IF(N2263="sníž. přenesená",J2263,0)</f>
        <v>0</v>
      </c>
      <c r="BI2263" s="140">
        <f>IF(N2263="nulová",J2263,0)</f>
        <v>0</v>
      </c>
      <c r="BJ2263" s="17" t="s">
        <v>80</v>
      </c>
      <c r="BK2263" s="140">
        <f>ROUND(I2263*H2263,2)</f>
        <v>0</v>
      </c>
      <c r="BL2263" s="17" t="s">
        <v>255</v>
      </c>
      <c r="BM2263" s="139" t="s">
        <v>2840</v>
      </c>
    </row>
    <row r="2264" spans="2:65" s="12" customFormat="1">
      <c r="B2264" s="141"/>
      <c r="D2264" s="142" t="s">
        <v>167</v>
      </c>
      <c r="E2264" s="143" t="s">
        <v>1</v>
      </c>
      <c r="F2264" s="144" t="s">
        <v>1047</v>
      </c>
      <c r="H2264" s="143" t="s">
        <v>1</v>
      </c>
      <c r="L2264" s="141"/>
      <c r="M2264" s="145"/>
      <c r="T2264" s="146"/>
      <c r="AT2264" s="143" t="s">
        <v>167</v>
      </c>
      <c r="AU2264" s="143" t="s">
        <v>82</v>
      </c>
      <c r="AV2264" s="12" t="s">
        <v>80</v>
      </c>
      <c r="AW2264" s="12" t="s">
        <v>28</v>
      </c>
      <c r="AX2264" s="12" t="s">
        <v>72</v>
      </c>
      <c r="AY2264" s="143" t="s">
        <v>158</v>
      </c>
    </row>
    <row r="2265" spans="2:65" s="13" customFormat="1">
      <c r="B2265" s="147"/>
      <c r="D2265" s="142" t="s">
        <v>167</v>
      </c>
      <c r="E2265" s="148" t="s">
        <v>1</v>
      </c>
      <c r="F2265" s="149" t="s">
        <v>2841</v>
      </c>
      <c r="H2265" s="150">
        <v>20.8</v>
      </c>
      <c r="L2265" s="147"/>
      <c r="M2265" s="151"/>
      <c r="T2265" s="152"/>
      <c r="AT2265" s="148" t="s">
        <v>167</v>
      </c>
      <c r="AU2265" s="148" t="s">
        <v>82</v>
      </c>
      <c r="AV2265" s="13" t="s">
        <v>82</v>
      </c>
      <c r="AW2265" s="13" t="s">
        <v>28</v>
      </c>
      <c r="AX2265" s="13" t="s">
        <v>80</v>
      </c>
      <c r="AY2265" s="148" t="s">
        <v>158</v>
      </c>
    </row>
    <row r="2266" spans="2:65" s="1" customFormat="1" ht="21.75" customHeight="1">
      <c r="B2266" s="128"/>
      <c r="C2266" s="129" t="s">
        <v>2842</v>
      </c>
      <c r="D2266" s="129" t="s">
        <v>160</v>
      </c>
      <c r="E2266" s="130" t="s">
        <v>2843</v>
      </c>
      <c r="F2266" s="131" t="s">
        <v>2844</v>
      </c>
      <c r="G2266" s="132" t="s">
        <v>237</v>
      </c>
      <c r="H2266" s="133">
        <v>131.21</v>
      </c>
      <c r="I2266" s="184"/>
      <c r="J2266" s="134">
        <f>ROUND(I2266*H2266,2)</f>
        <v>0</v>
      </c>
      <c r="K2266" s="131" t="s">
        <v>164</v>
      </c>
      <c r="L2266" s="29"/>
      <c r="M2266" s="135" t="s">
        <v>1</v>
      </c>
      <c r="N2266" s="136" t="s">
        <v>37</v>
      </c>
      <c r="O2266" s="137">
        <v>0.16</v>
      </c>
      <c r="P2266" s="137">
        <f>O2266*H2266</f>
        <v>20.993600000000001</v>
      </c>
      <c r="Q2266" s="137">
        <v>5.0000000000000001E-4</v>
      </c>
      <c r="R2266" s="137">
        <f>Q2266*H2266</f>
        <v>6.5605000000000011E-2</v>
      </c>
      <c r="S2266" s="137">
        <v>0</v>
      </c>
      <c r="T2266" s="138">
        <f>S2266*H2266</f>
        <v>0</v>
      </c>
      <c r="AR2266" s="139" t="s">
        <v>255</v>
      </c>
      <c r="AT2266" s="139" t="s">
        <v>160</v>
      </c>
      <c r="AU2266" s="139" t="s">
        <v>82</v>
      </c>
      <c r="AY2266" s="17" t="s">
        <v>158</v>
      </c>
      <c r="BE2266" s="140">
        <f>IF(N2266="základní",J2266,0)</f>
        <v>0</v>
      </c>
      <c r="BF2266" s="140">
        <f>IF(N2266="snížená",J2266,0)</f>
        <v>0</v>
      </c>
      <c r="BG2266" s="140">
        <f>IF(N2266="zákl. přenesená",J2266,0)</f>
        <v>0</v>
      </c>
      <c r="BH2266" s="140">
        <f>IF(N2266="sníž. přenesená",J2266,0)</f>
        <v>0</v>
      </c>
      <c r="BI2266" s="140">
        <f>IF(N2266="nulová",J2266,0)</f>
        <v>0</v>
      </c>
      <c r="BJ2266" s="17" t="s">
        <v>80</v>
      </c>
      <c r="BK2266" s="140">
        <f>ROUND(I2266*H2266,2)</f>
        <v>0</v>
      </c>
      <c r="BL2266" s="17" t="s">
        <v>255</v>
      </c>
      <c r="BM2266" s="139" t="s">
        <v>2845</v>
      </c>
    </row>
    <row r="2267" spans="2:65" s="12" customFormat="1">
      <c r="B2267" s="141"/>
      <c r="D2267" s="142" t="s">
        <v>167</v>
      </c>
      <c r="E2267" s="143" t="s">
        <v>1</v>
      </c>
      <c r="F2267" s="144" t="s">
        <v>2764</v>
      </c>
      <c r="H2267" s="143" t="s">
        <v>1</v>
      </c>
      <c r="L2267" s="141"/>
      <c r="M2267" s="145"/>
      <c r="T2267" s="146"/>
      <c r="AT2267" s="143" t="s">
        <v>167</v>
      </c>
      <c r="AU2267" s="143" t="s">
        <v>82</v>
      </c>
      <c r="AV2267" s="12" t="s">
        <v>80</v>
      </c>
      <c r="AW2267" s="12" t="s">
        <v>28</v>
      </c>
      <c r="AX2267" s="12" t="s">
        <v>72</v>
      </c>
      <c r="AY2267" s="143" t="s">
        <v>158</v>
      </c>
    </row>
    <row r="2268" spans="2:65" s="13" customFormat="1">
      <c r="B2268" s="147"/>
      <c r="D2268" s="142" t="s">
        <v>167</v>
      </c>
      <c r="E2268" s="148" t="s">
        <v>1</v>
      </c>
      <c r="F2268" s="149" t="s">
        <v>2846</v>
      </c>
      <c r="H2268" s="150">
        <v>17.95</v>
      </c>
      <c r="L2268" s="147"/>
      <c r="M2268" s="151"/>
      <c r="T2268" s="152"/>
      <c r="AT2268" s="148" t="s">
        <v>167</v>
      </c>
      <c r="AU2268" s="148" t="s">
        <v>82</v>
      </c>
      <c r="AV2268" s="13" t="s">
        <v>82</v>
      </c>
      <c r="AW2268" s="13" t="s">
        <v>28</v>
      </c>
      <c r="AX2268" s="13" t="s">
        <v>72</v>
      </c>
      <c r="AY2268" s="148" t="s">
        <v>158</v>
      </c>
    </row>
    <row r="2269" spans="2:65" s="13" customFormat="1">
      <c r="B2269" s="147"/>
      <c r="D2269" s="142" t="s">
        <v>167</v>
      </c>
      <c r="E2269" s="148" t="s">
        <v>1</v>
      </c>
      <c r="F2269" s="149" t="s">
        <v>2847</v>
      </c>
      <c r="H2269" s="150">
        <v>5.86</v>
      </c>
      <c r="L2269" s="147"/>
      <c r="M2269" s="151"/>
      <c r="T2269" s="152"/>
      <c r="AT2269" s="148" t="s">
        <v>167</v>
      </c>
      <c r="AU2269" s="148" t="s">
        <v>82</v>
      </c>
      <c r="AV2269" s="13" t="s">
        <v>82</v>
      </c>
      <c r="AW2269" s="13" t="s">
        <v>28</v>
      </c>
      <c r="AX2269" s="13" t="s">
        <v>72</v>
      </c>
      <c r="AY2269" s="148" t="s">
        <v>158</v>
      </c>
    </row>
    <row r="2270" spans="2:65" s="13" customFormat="1">
      <c r="B2270" s="147"/>
      <c r="D2270" s="142" t="s">
        <v>167</v>
      </c>
      <c r="E2270" s="148" t="s">
        <v>1</v>
      </c>
      <c r="F2270" s="149" t="s">
        <v>2848</v>
      </c>
      <c r="H2270" s="150">
        <v>7.32</v>
      </c>
      <c r="L2270" s="147"/>
      <c r="M2270" s="151"/>
      <c r="T2270" s="152"/>
      <c r="AT2270" s="148" t="s">
        <v>167</v>
      </c>
      <c r="AU2270" s="148" t="s">
        <v>82</v>
      </c>
      <c r="AV2270" s="13" t="s">
        <v>82</v>
      </c>
      <c r="AW2270" s="13" t="s">
        <v>28</v>
      </c>
      <c r="AX2270" s="13" t="s">
        <v>72</v>
      </c>
      <c r="AY2270" s="148" t="s">
        <v>158</v>
      </c>
    </row>
    <row r="2271" spans="2:65" s="13" customFormat="1">
      <c r="B2271" s="147"/>
      <c r="D2271" s="142" t="s">
        <v>167</v>
      </c>
      <c r="E2271" s="148" t="s">
        <v>1</v>
      </c>
      <c r="F2271" s="149" t="s">
        <v>2849</v>
      </c>
      <c r="H2271" s="150">
        <v>0.32</v>
      </c>
      <c r="L2271" s="147"/>
      <c r="M2271" s="151"/>
      <c r="T2271" s="152"/>
      <c r="AT2271" s="148" t="s">
        <v>167</v>
      </c>
      <c r="AU2271" s="148" t="s">
        <v>82</v>
      </c>
      <c r="AV2271" s="13" t="s">
        <v>82</v>
      </c>
      <c r="AW2271" s="13" t="s">
        <v>28</v>
      </c>
      <c r="AX2271" s="13" t="s">
        <v>72</v>
      </c>
      <c r="AY2271" s="148" t="s">
        <v>158</v>
      </c>
    </row>
    <row r="2272" spans="2:65" s="13" customFormat="1">
      <c r="B2272" s="147"/>
      <c r="D2272" s="142" t="s">
        <v>167</v>
      </c>
      <c r="E2272" s="148" t="s">
        <v>1</v>
      </c>
      <c r="F2272" s="149" t="s">
        <v>2850</v>
      </c>
      <c r="H2272" s="150">
        <v>13.72</v>
      </c>
      <c r="L2272" s="147"/>
      <c r="M2272" s="151"/>
      <c r="T2272" s="152"/>
      <c r="AT2272" s="148" t="s">
        <v>167</v>
      </c>
      <c r="AU2272" s="148" t="s">
        <v>82</v>
      </c>
      <c r="AV2272" s="13" t="s">
        <v>82</v>
      </c>
      <c r="AW2272" s="13" t="s">
        <v>28</v>
      </c>
      <c r="AX2272" s="13" t="s">
        <v>72</v>
      </c>
      <c r="AY2272" s="148" t="s">
        <v>158</v>
      </c>
    </row>
    <row r="2273" spans="2:65" s="13" customFormat="1">
      <c r="B2273" s="147"/>
      <c r="D2273" s="142" t="s">
        <v>167</v>
      </c>
      <c r="E2273" s="148" t="s">
        <v>1</v>
      </c>
      <c r="F2273" s="149" t="s">
        <v>2851</v>
      </c>
      <c r="H2273" s="150">
        <v>9.2200000000000006</v>
      </c>
      <c r="L2273" s="147"/>
      <c r="M2273" s="151"/>
      <c r="T2273" s="152"/>
      <c r="AT2273" s="148" t="s">
        <v>167</v>
      </c>
      <c r="AU2273" s="148" t="s">
        <v>82</v>
      </c>
      <c r="AV2273" s="13" t="s">
        <v>82</v>
      </c>
      <c r="AW2273" s="13" t="s">
        <v>28</v>
      </c>
      <c r="AX2273" s="13" t="s">
        <v>72</v>
      </c>
      <c r="AY2273" s="148" t="s">
        <v>158</v>
      </c>
    </row>
    <row r="2274" spans="2:65" s="13" customFormat="1">
      <c r="B2274" s="147"/>
      <c r="D2274" s="142" t="s">
        <v>167</v>
      </c>
      <c r="E2274" s="148" t="s">
        <v>1</v>
      </c>
      <c r="F2274" s="149" t="s">
        <v>2852</v>
      </c>
      <c r="H2274" s="150">
        <v>6.42</v>
      </c>
      <c r="L2274" s="147"/>
      <c r="M2274" s="151"/>
      <c r="T2274" s="152"/>
      <c r="AT2274" s="148" t="s">
        <v>167</v>
      </c>
      <c r="AU2274" s="148" t="s">
        <v>82</v>
      </c>
      <c r="AV2274" s="13" t="s">
        <v>82</v>
      </c>
      <c r="AW2274" s="13" t="s">
        <v>28</v>
      </c>
      <c r="AX2274" s="13" t="s">
        <v>72</v>
      </c>
      <c r="AY2274" s="148" t="s">
        <v>158</v>
      </c>
    </row>
    <row r="2275" spans="2:65" s="13" customFormat="1">
      <c r="B2275" s="147"/>
      <c r="D2275" s="142" t="s">
        <v>167</v>
      </c>
      <c r="E2275" s="148" t="s">
        <v>1</v>
      </c>
      <c r="F2275" s="149" t="s">
        <v>2853</v>
      </c>
      <c r="H2275" s="150">
        <v>12.16</v>
      </c>
      <c r="L2275" s="147"/>
      <c r="M2275" s="151"/>
      <c r="T2275" s="152"/>
      <c r="AT2275" s="148" t="s">
        <v>167</v>
      </c>
      <c r="AU2275" s="148" t="s">
        <v>82</v>
      </c>
      <c r="AV2275" s="13" t="s">
        <v>82</v>
      </c>
      <c r="AW2275" s="13" t="s">
        <v>28</v>
      </c>
      <c r="AX2275" s="13" t="s">
        <v>72</v>
      </c>
      <c r="AY2275" s="148" t="s">
        <v>158</v>
      </c>
    </row>
    <row r="2276" spans="2:65" s="13" customFormat="1">
      <c r="B2276" s="147"/>
      <c r="D2276" s="142" t="s">
        <v>167</v>
      </c>
      <c r="E2276" s="148" t="s">
        <v>1</v>
      </c>
      <c r="F2276" s="149" t="s">
        <v>2854</v>
      </c>
      <c r="H2276" s="150">
        <v>9.98</v>
      </c>
      <c r="L2276" s="147"/>
      <c r="M2276" s="151"/>
      <c r="T2276" s="152"/>
      <c r="AT2276" s="148" t="s">
        <v>167</v>
      </c>
      <c r="AU2276" s="148" t="s">
        <v>82</v>
      </c>
      <c r="AV2276" s="13" t="s">
        <v>82</v>
      </c>
      <c r="AW2276" s="13" t="s">
        <v>28</v>
      </c>
      <c r="AX2276" s="13" t="s">
        <v>72</v>
      </c>
      <c r="AY2276" s="148" t="s">
        <v>158</v>
      </c>
    </row>
    <row r="2277" spans="2:65" s="13" customFormat="1">
      <c r="B2277" s="147"/>
      <c r="D2277" s="142" t="s">
        <v>167</v>
      </c>
      <c r="E2277" s="148" t="s">
        <v>1</v>
      </c>
      <c r="F2277" s="149" t="s">
        <v>2855</v>
      </c>
      <c r="H2277" s="150">
        <v>18.7</v>
      </c>
      <c r="L2277" s="147"/>
      <c r="M2277" s="151"/>
      <c r="T2277" s="152"/>
      <c r="AT2277" s="148" t="s">
        <v>167</v>
      </c>
      <c r="AU2277" s="148" t="s">
        <v>82</v>
      </c>
      <c r="AV2277" s="13" t="s">
        <v>82</v>
      </c>
      <c r="AW2277" s="13" t="s">
        <v>28</v>
      </c>
      <c r="AX2277" s="13" t="s">
        <v>72</v>
      </c>
      <c r="AY2277" s="148" t="s">
        <v>158</v>
      </c>
    </row>
    <row r="2278" spans="2:65" s="13" customFormat="1">
      <c r="B2278" s="147"/>
      <c r="D2278" s="142" t="s">
        <v>167</v>
      </c>
      <c r="E2278" s="148" t="s">
        <v>1</v>
      </c>
      <c r="F2278" s="149" t="s">
        <v>2856</v>
      </c>
      <c r="H2278" s="150">
        <v>8.66</v>
      </c>
      <c r="L2278" s="147"/>
      <c r="M2278" s="151"/>
      <c r="T2278" s="152"/>
      <c r="AT2278" s="148" t="s">
        <v>167</v>
      </c>
      <c r="AU2278" s="148" t="s">
        <v>82</v>
      </c>
      <c r="AV2278" s="13" t="s">
        <v>82</v>
      </c>
      <c r="AW2278" s="13" t="s">
        <v>28</v>
      </c>
      <c r="AX2278" s="13" t="s">
        <v>72</v>
      </c>
      <c r="AY2278" s="148" t="s">
        <v>158</v>
      </c>
    </row>
    <row r="2279" spans="2:65" s="13" customFormat="1">
      <c r="B2279" s="147"/>
      <c r="D2279" s="142" t="s">
        <v>167</v>
      </c>
      <c r="E2279" s="148" t="s">
        <v>1</v>
      </c>
      <c r="F2279" s="149" t="s">
        <v>2857</v>
      </c>
      <c r="H2279" s="150">
        <v>20.9</v>
      </c>
      <c r="L2279" s="147"/>
      <c r="M2279" s="151"/>
      <c r="T2279" s="152"/>
      <c r="AT2279" s="148" t="s">
        <v>167</v>
      </c>
      <c r="AU2279" s="148" t="s">
        <v>82</v>
      </c>
      <c r="AV2279" s="13" t="s">
        <v>82</v>
      </c>
      <c r="AW2279" s="13" t="s">
        <v>28</v>
      </c>
      <c r="AX2279" s="13" t="s">
        <v>72</v>
      </c>
      <c r="AY2279" s="148" t="s">
        <v>158</v>
      </c>
    </row>
    <row r="2280" spans="2:65" s="14" customFormat="1">
      <c r="B2280" s="153"/>
      <c r="D2280" s="142" t="s">
        <v>167</v>
      </c>
      <c r="E2280" s="154" t="s">
        <v>1</v>
      </c>
      <c r="F2280" s="155" t="s">
        <v>200</v>
      </c>
      <c r="H2280" s="156">
        <v>131.21</v>
      </c>
      <c r="L2280" s="153"/>
      <c r="M2280" s="157"/>
      <c r="T2280" s="158"/>
      <c r="AT2280" s="154" t="s">
        <v>167</v>
      </c>
      <c r="AU2280" s="154" t="s">
        <v>82</v>
      </c>
      <c r="AV2280" s="14" t="s">
        <v>165</v>
      </c>
      <c r="AW2280" s="14" t="s">
        <v>28</v>
      </c>
      <c r="AX2280" s="14" t="s">
        <v>80</v>
      </c>
      <c r="AY2280" s="154" t="s">
        <v>158</v>
      </c>
    </row>
    <row r="2281" spans="2:65" s="1" customFormat="1" ht="24.2" customHeight="1">
      <c r="B2281" s="128"/>
      <c r="C2281" s="129" t="s">
        <v>2858</v>
      </c>
      <c r="D2281" s="129" t="s">
        <v>160</v>
      </c>
      <c r="E2281" s="130" t="s">
        <v>2859</v>
      </c>
      <c r="F2281" s="131" t="s">
        <v>2860</v>
      </c>
      <c r="G2281" s="132" t="s">
        <v>237</v>
      </c>
      <c r="H2281" s="133">
        <v>77.42</v>
      </c>
      <c r="I2281" s="184"/>
      <c r="J2281" s="134">
        <f>ROUND(I2281*H2281,2)</f>
        <v>0</v>
      </c>
      <c r="K2281" s="131" t="s">
        <v>1</v>
      </c>
      <c r="L2281" s="29"/>
      <c r="M2281" s="135" t="s">
        <v>1</v>
      </c>
      <c r="N2281" s="136" t="s">
        <v>37</v>
      </c>
      <c r="O2281" s="137">
        <v>0.16</v>
      </c>
      <c r="P2281" s="137">
        <f>O2281*H2281</f>
        <v>12.3872</v>
      </c>
      <c r="Q2281" s="137">
        <v>5.0000000000000001E-4</v>
      </c>
      <c r="R2281" s="137">
        <f>Q2281*H2281</f>
        <v>3.8710000000000001E-2</v>
      </c>
      <c r="S2281" s="137">
        <v>0</v>
      </c>
      <c r="T2281" s="138">
        <f>S2281*H2281</f>
        <v>0</v>
      </c>
      <c r="AR2281" s="139" t="s">
        <v>255</v>
      </c>
      <c r="AT2281" s="139" t="s">
        <v>160</v>
      </c>
      <c r="AU2281" s="139" t="s">
        <v>82</v>
      </c>
      <c r="AY2281" s="17" t="s">
        <v>158</v>
      </c>
      <c r="BE2281" s="140">
        <f>IF(N2281="základní",J2281,0)</f>
        <v>0</v>
      </c>
      <c r="BF2281" s="140">
        <f>IF(N2281="snížená",J2281,0)</f>
        <v>0</v>
      </c>
      <c r="BG2281" s="140">
        <f>IF(N2281="zákl. přenesená",J2281,0)</f>
        <v>0</v>
      </c>
      <c r="BH2281" s="140">
        <f>IF(N2281="sníž. přenesená",J2281,0)</f>
        <v>0</v>
      </c>
      <c r="BI2281" s="140">
        <f>IF(N2281="nulová",J2281,0)</f>
        <v>0</v>
      </c>
      <c r="BJ2281" s="17" t="s">
        <v>80</v>
      </c>
      <c r="BK2281" s="140">
        <f>ROUND(I2281*H2281,2)</f>
        <v>0</v>
      </c>
      <c r="BL2281" s="17" t="s">
        <v>255</v>
      </c>
      <c r="BM2281" s="139" t="s">
        <v>2861</v>
      </c>
    </row>
    <row r="2282" spans="2:65" s="12" customFormat="1">
      <c r="B2282" s="141"/>
      <c r="D2282" s="142" t="s">
        <v>167</v>
      </c>
      <c r="E2282" s="143" t="s">
        <v>1</v>
      </c>
      <c r="F2282" s="144" t="s">
        <v>695</v>
      </c>
      <c r="H2282" s="143" t="s">
        <v>1</v>
      </c>
      <c r="L2282" s="141"/>
      <c r="M2282" s="145"/>
      <c r="T2282" s="146"/>
      <c r="AT2282" s="143" t="s">
        <v>167</v>
      </c>
      <c r="AU2282" s="143" t="s">
        <v>82</v>
      </c>
      <c r="AV2282" s="12" t="s">
        <v>80</v>
      </c>
      <c r="AW2282" s="12" t="s">
        <v>28</v>
      </c>
      <c r="AX2282" s="12" t="s">
        <v>72</v>
      </c>
      <c r="AY2282" s="143" t="s">
        <v>158</v>
      </c>
    </row>
    <row r="2283" spans="2:65" s="13" customFormat="1">
      <c r="B2283" s="147"/>
      <c r="D2283" s="142" t="s">
        <v>167</v>
      </c>
      <c r="E2283" s="148" t="s">
        <v>1</v>
      </c>
      <c r="F2283" s="149" t="s">
        <v>2862</v>
      </c>
      <c r="H2283" s="150">
        <v>12.16</v>
      </c>
      <c r="L2283" s="147"/>
      <c r="M2283" s="151"/>
      <c r="T2283" s="152"/>
      <c r="AT2283" s="148" t="s">
        <v>167</v>
      </c>
      <c r="AU2283" s="148" t="s">
        <v>82</v>
      </c>
      <c r="AV2283" s="13" t="s">
        <v>82</v>
      </c>
      <c r="AW2283" s="13" t="s">
        <v>28</v>
      </c>
      <c r="AX2283" s="13" t="s">
        <v>72</v>
      </c>
      <c r="AY2283" s="148" t="s">
        <v>158</v>
      </c>
    </row>
    <row r="2284" spans="2:65" s="13" customFormat="1">
      <c r="B2284" s="147"/>
      <c r="D2284" s="142" t="s">
        <v>167</v>
      </c>
      <c r="E2284" s="148" t="s">
        <v>1</v>
      </c>
      <c r="F2284" s="149" t="s">
        <v>2863</v>
      </c>
      <c r="H2284" s="150">
        <v>13.8</v>
      </c>
      <c r="L2284" s="147"/>
      <c r="M2284" s="151"/>
      <c r="T2284" s="152"/>
      <c r="AT2284" s="148" t="s">
        <v>167</v>
      </c>
      <c r="AU2284" s="148" t="s">
        <v>82</v>
      </c>
      <c r="AV2284" s="13" t="s">
        <v>82</v>
      </c>
      <c r="AW2284" s="13" t="s">
        <v>28</v>
      </c>
      <c r="AX2284" s="13" t="s">
        <v>72</v>
      </c>
      <c r="AY2284" s="148" t="s">
        <v>158</v>
      </c>
    </row>
    <row r="2285" spans="2:65" s="13" customFormat="1">
      <c r="B2285" s="147"/>
      <c r="D2285" s="142" t="s">
        <v>167</v>
      </c>
      <c r="E2285" s="148" t="s">
        <v>1</v>
      </c>
      <c r="F2285" s="149" t="s">
        <v>2864</v>
      </c>
      <c r="H2285" s="150">
        <v>14.94</v>
      </c>
      <c r="L2285" s="147"/>
      <c r="M2285" s="151"/>
      <c r="T2285" s="152"/>
      <c r="AT2285" s="148" t="s">
        <v>167</v>
      </c>
      <c r="AU2285" s="148" t="s">
        <v>82</v>
      </c>
      <c r="AV2285" s="13" t="s">
        <v>82</v>
      </c>
      <c r="AW2285" s="13" t="s">
        <v>28</v>
      </c>
      <c r="AX2285" s="13" t="s">
        <v>72</v>
      </c>
      <c r="AY2285" s="148" t="s">
        <v>158</v>
      </c>
    </row>
    <row r="2286" spans="2:65" s="13" customFormat="1">
      <c r="B2286" s="147"/>
      <c r="D2286" s="142" t="s">
        <v>167</v>
      </c>
      <c r="E2286" s="148" t="s">
        <v>1</v>
      </c>
      <c r="F2286" s="149" t="s">
        <v>2865</v>
      </c>
      <c r="H2286" s="150">
        <v>17.34</v>
      </c>
      <c r="L2286" s="147"/>
      <c r="M2286" s="151"/>
      <c r="T2286" s="152"/>
      <c r="AT2286" s="148" t="s">
        <v>167</v>
      </c>
      <c r="AU2286" s="148" t="s">
        <v>82</v>
      </c>
      <c r="AV2286" s="13" t="s">
        <v>82</v>
      </c>
      <c r="AW2286" s="13" t="s">
        <v>28</v>
      </c>
      <c r="AX2286" s="13" t="s">
        <v>72</v>
      </c>
      <c r="AY2286" s="148" t="s">
        <v>158</v>
      </c>
    </row>
    <row r="2287" spans="2:65" s="13" customFormat="1">
      <c r="B2287" s="147"/>
      <c r="D2287" s="142" t="s">
        <v>167</v>
      </c>
      <c r="E2287" s="148" t="s">
        <v>1</v>
      </c>
      <c r="F2287" s="149" t="s">
        <v>2866</v>
      </c>
      <c r="H2287" s="150">
        <v>19.18</v>
      </c>
      <c r="L2287" s="147"/>
      <c r="M2287" s="151"/>
      <c r="T2287" s="152"/>
      <c r="AT2287" s="148" t="s">
        <v>167</v>
      </c>
      <c r="AU2287" s="148" t="s">
        <v>82</v>
      </c>
      <c r="AV2287" s="13" t="s">
        <v>82</v>
      </c>
      <c r="AW2287" s="13" t="s">
        <v>28</v>
      </c>
      <c r="AX2287" s="13" t="s">
        <v>72</v>
      </c>
      <c r="AY2287" s="148" t="s">
        <v>158</v>
      </c>
    </row>
    <row r="2288" spans="2:65" s="14" customFormat="1">
      <c r="B2288" s="153"/>
      <c r="D2288" s="142" t="s">
        <v>167</v>
      </c>
      <c r="E2288" s="154" t="s">
        <v>1</v>
      </c>
      <c r="F2288" s="155" t="s">
        <v>200</v>
      </c>
      <c r="H2288" s="156">
        <v>77.42</v>
      </c>
      <c r="L2288" s="153"/>
      <c r="M2288" s="157"/>
      <c r="T2288" s="158"/>
      <c r="AT2288" s="154" t="s">
        <v>167</v>
      </c>
      <c r="AU2288" s="154" t="s">
        <v>82</v>
      </c>
      <c r="AV2288" s="14" t="s">
        <v>165</v>
      </c>
      <c r="AW2288" s="14" t="s">
        <v>28</v>
      </c>
      <c r="AX2288" s="14" t="s">
        <v>80</v>
      </c>
      <c r="AY2288" s="154" t="s">
        <v>158</v>
      </c>
    </row>
    <row r="2289" spans="2:65" s="1" customFormat="1" ht="37.9" customHeight="1">
      <c r="B2289" s="128"/>
      <c r="C2289" s="159" t="s">
        <v>2867</v>
      </c>
      <c r="D2289" s="159" t="s">
        <v>242</v>
      </c>
      <c r="E2289" s="160" t="s">
        <v>2868</v>
      </c>
      <c r="F2289" s="161" t="s">
        <v>2869</v>
      </c>
      <c r="G2289" s="162" t="s">
        <v>237</v>
      </c>
      <c r="H2289" s="163">
        <v>89.033000000000001</v>
      </c>
      <c r="I2289" s="188"/>
      <c r="J2289" s="164">
        <f>ROUND(I2289*H2289,2)</f>
        <v>0</v>
      </c>
      <c r="K2289" s="161" t="s">
        <v>1</v>
      </c>
      <c r="L2289" s="165"/>
      <c r="M2289" s="166" t="s">
        <v>1</v>
      </c>
      <c r="N2289" s="167" t="s">
        <v>37</v>
      </c>
      <c r="O2289" s="137">
        <v>0</v>
      </c>
      <c r="P2289" s="137">
        <f>O2289*H2289</f>
        <v>0</v>
      </c>
      <c r="Q2289" s="137">
        <v>1.2E-4</v>
      </c>
      <c r="R2289" s="137">
        <f>Q2289*H2289</f>
        <v>1.0683960000000001E-2</v>
      </c>
      <c r="S2289" s="137">
        <v>0</v>
      </c>
      <c r="T2289" s="138">
        <f>S2289*H2289</f>
        <v>0</v>
      </c>
      <c r="AR2289" s="139" t="s">
        <v>357</v>
      </c>
      <c r="AT2289" s="139" t="s">
        <v>242</v>
      </c>
      <c r="AU2289" s="139" t="s">
        <v>82</v>
      </c>
      <c r="AY2289" s="17" t="s">
        <v>158</v>
      </c>
      <c r="BE2289" s="140">
        <f>IF(N2289="základní",J2289,0)</f>
        <v>0</v>
      </c>
      <c r="BF2289" s="140">
        <f>IF(N2289="snížená",J2289,0)</f>
        <v>0</v>
      </c>
      <c r="BG2289" s="140">
        <f>IF(N2289="zákl. přenesená",J2289,0)</f>
        <v>0</v>
      </c>
      <c r="BH2289" s="140">
        <f>IF(N2289="sníž. přenesená",J2289,0)</f>
        <v>0</v>
      </c>
      <c r="BI2289" s="140">
        <f>IF(N2289="nulová",J2289,0)</f>
        <v>0</v>
      </c>
      <c r="BJ2289" s="17" t="s">
        <v>80</v>
      </c>
      <c r="BK2289" s="140">
        <f>ROUND(I2289*H2289,2)</f>
        <v>0</v>
      </c>
      <c r="BL2289" s="17" t="s">
        <v>255</v>
      </c>
      <c r="BM2289" s="139" t="s">
        <v>2870</v>
      </c>
    </row>
    <row r="2290" spans="2:65" s="13" customFormat="1">
      <c r="B2290" s="147"/>
      <c r="D2290" s="142" t="s">
        <v>167</v>
      </c>
      <c r="F2290" s="149" t="s">
        <v>2871</v>
      </c>
      <c r="H2290" s="150">
        <v>89.033000000000001</v>
      </c>
      <c r="L2290" s="147"/>
      <c r="M2290" s="151"/>
      <c r="T2290" s="152"/>
      <c r="AT2290" s="148" t="s">
        <v>167</v>
      </c>
      <c r="AU2290" s="148" t="s">
        <v>82</v>
      </c>
      <c r="AV2290" s="13" t="s">
        <v>82</v>
      </c>
      <c r="AW2290" s="13" t="s">
        <v>3</v>
      </c>
      <c r="AX2290" s="13" t="s">
        <v>80</v>
      </c>
      <c r="AY2290" s="148" t="s">
        <v>158</v>
      </c>
    </row>
    <row r="2291" spans="2:65" s="1" customFormat="1" ht="16.5" customHeight="1">
      <c r="B2291" s="128"/>
      <c r="C2291" s="129" t="s">
        <v>2872</v>
      </c>
      <c r="D2291" s="129" t="s">
        <v>160</v>
      </c>
      <c r="E2291" s="130" t="s">
        <v>2873</v>
      </c>
      <c r="F2291" s="131" t="s">
        <v>2874</v>
      </c>
      <c r="G2291" s="132" t="s">
        <v>310</v>
      </c>
      <c r="H2291" s="133">
        <v>30</v>
      </c>
      <c r="I2291" s="184"/>
      <c r="J2291" s="134">
        <f>ROUND(I2291*H2291,2)</f>
        <v>0</v>
      </c>
      <c r="K2291" s="131" t="s">
        <v>164</v>
      </c>
      <c r="L2291" s="29"/>
      <c r="M2291" s="135" t="s">
        <v>1</v>
      </c>
      <c r="N2291" s="136" t="s">
        <v>37</v>
      </c>
      <c r="O2291" s="137">
        <v>0.1</v>
      </c>
      <c r="P2291" s="137">
        <f>O2291*H2291</f>
        <v>3</v>
      </c>
      <c r="Q2291" s="137">
        <v>0</v>
      </c>
      <c r="R2291" s="137">
        <f>Q2291*H2291</f>
        <v>0</v>
      </c>
      <c r="S2291" s="137">
        <v>0</v>
      </c>
      <c r="T2291" s="138">
        <f>S2291*H2291</f>
        <v>0</v>
      </c>
      <c r="AR2291" s="139" t="s">
        <v>255</v>
      </c>
      <c r="AT2291" s="139" t="s">
        <v>160</v>
      </c>
      <c r="AU2291" s="139" t="s">
        <v>82</v>
      </c>
      <c r="AY2291" s="17" t="s">
        <v>158</v>
      </c>
      <c r="BE2291" s="140">
        <f>IF(N2291="základní",J2291,0)</f>
        <v>0</v>
      </c>
      <c r="BF2291" s="140">
        <f>IF(N2291="snížená",J2291,0)</f>
        <v>0</v>
      </c>
      <c r="BG2291" s="140">
        <f>IF(N2291="zákl. přenesená",J2291,0)</f>
        <v>0</v>
      </c>
      <c r="BH2291" s="140">
        <f>IF(N2291="sníž. přenesená",J2291,0)</f>
        <v>0</v>
      </c>
      <c r="BI2291" s="140">
        <f>IF(N2291="nulová",J2291,0)</f>
        <v>0</v>
      </c>
      <c r="BJ2291" s="17" t="s">
        <v>80</v>
      </c>
      <c r="BK2291" s="140">
        <f>ROUND(I2291*H2291,2)</f>
        <v>0</v>
      </c>
      <c r="BL2291" s="17" t="s">
        <v>255</v>
      </c>
      <c r="BM2291" s="139" t="s">
        <v>2875</v>
      </c>
    </row>
    <row r="2292" spans="2:65" s="1" customFormat="1" ht="21.75" customHeight="1">
      <c r="B2292" s="128"/>
      <c r="C2292" s="129" t="s">
        <v>2876</v>
      </c>
      <c r="D2292" s="129" t="s">
        <v>160</v>
      </c>
      <c r="E2292" s="130" t="s">
        <v>2877</v>
      </c>
      <c r="F2292" s="131" t="s">
        <v>2878</v>
      </c>
      <c r="G2292" s="132" t="s">
        <v>310</v>
      </c>
      <c r="H2292" s="133">
        <v>16</v>
      </c>
      <c r="I2292" s="184"/>
      <c r="J2292" s="134">
        <f>ROUND(I2292*H2292,2)</f>
        <v>0</v>
      </c>
      <c r="K2292" s="131" t="s">
        <v>164</v>
      </c>
      <c r="L2292" s="29"/>
      <c r="M2292" s="135" t="s">
        <v>1</v>
      </c>
      <c r="N2292" s="136" t="s">
        <v>37</v>
      </c>
      <c r="O2292" s="137">
        <v>0.12</v>
      </c>
      <c r="P2292" s="137">
        <f>O2292*H2292</f>
        <v>1.92</v>
      </c>
      <c r="Q2292" s="137">
        <v>0</v>
      </c>
      <c r="R2292" s="137">
        <f>Q2292*H2292</f>
        <v>0</v>
      </c>
      <c r="S2292" s="137">
        <v>0</v>
      </c>
      <c r="T2292" s="138">
        <f>S2292*H2292</f>
        <v>0</v>
      </c>
      <c r="AR2292" s="139" t="s">
        <v>255</v>
      </c>
      <c r="AT2292" s="139" t="s">
        <v>160</v>
      </c>
      <c r="AU2292" s="139" t="s">
        <v>82</v>
      </c>
      <c r="AY2292" s="17" t="s">
        <v>158</v>
      </c>
      <c r="BE2292" s="140">
        <f>IF(N2292="základní",J2292,0)</f>
        <v>0</v>
      </c>
      <c r="BF2292" s="140">
        <f>IF(N2292="snížená",J2292,0)</f>
        <v>0</v>
      </c>
      <c r="BG2292" s="140">
        <f>IF(N2292="zákl. přenesená",J2292,0)</f>
        <v>0</v>
      </c>
      <c r="BH2292" s="140">
        <f>IF(N2292="sníž. přenesená",J2292,0)</f>
        <v>0</v>
      </c>
      <c r="BI2292" s="140">
        <f>IF(N2292="nulová",J2292,0)</f>
        <v>0</v>
      </c>
      <c r="BJ2292" s="17" t="s">
        <v>80</v>
      </c>
      <c r="BK2292" s="140">
        <f>ROUND(I2292*H2292,2)</f>
        <v>0</v>
      </c>
      <c r="BL2292" s="17" t="s">
        <v>255</v>
      </c>
      <c r="BM2292" s="139" t="s">
        <v>2879</v>
      </c>
    </row>
    <row r="2293" spans="2:65" s="13" customFormat="1">
      <c r="B2293" s="147"/>
      <c r="D2293" s="142" t="s">
        <v>167</v>
      </c>
      <c r="E2293" s="148" t="s">
        <v>1</v>
      </c>
      <c r="F2293" s="149" t="s">
        <v>2880</v>
      </c>
      <c r="H2293" s="150">
        <v>16</v>
      </c>
      <c r="L2293" s="147"/>
      <c r="M2293" s="151"/>
      <c r="T2293" s="152"/>
      <c r="AT2293" s="148" t="s">
        <v>167</v>
      </c>
      <c r="AU2293" s="148" t="s">
        <v>82</v>
      </c>
      <c r="AV2293" s="13" t="s">
        <v>82</v>
      </c>
      <c r="AW2293" s="13" t="s">
        <v>28</v>
      </c>
      <c r="AX2293" s="13" t="s">
        <v>80</v>
      </c>
      <c r="AY2293" s="148" t="s">
        <v>158</v>
      </c>
    </row>
    <row r="2294" spans="2:65" s="1" customFormat="1" ht="16.5" customHeight="1">
      <c r="B2294" s="128"/>
      <c r="C2294" s="129" t="s">
        <v>2881</v>
      </c>
      <c r="D2294" s="129" t="s">
        <v>160</v>
      </c>
      <c r="E2294" s="130" t="s">
        <v>2882</v>
      </c>
      <c r="F2294" s="131" t="s">
        <v>2883</v>
      </c>
      <c r="G2294" s="132" t="s">
        <v>310</v>
      </c>
      <c r="H2294" s="133">
        <v>9</v>
      </c>
      <c r="I2294" s="184"/>
      <c r="J2294" s="134">
        <f>ROUND(I2294*H2294,2)</f>
        <v>0</v>
      </c>
      <c r="K2294" s="131" t="s">
        <v>164</v>
      </c>
      <c r="L2294" s="29"/>
      <c r="M2294" s="135" t="s">
        <v>1</v>
      </c>
      <c r="N2294" s="136" t="s">
        <v>37</v>
      </c>
      <c r="O2294" s="137">
        <v>0.14000000000000001</v>
      </c>
      <c r="P2294" s="137">
        <f>O2294*H2294</f>
        <v>1.2600000000000002</v>
      </c>
      <c r="Q2294" s="137">
        <v>0</v>
      </c>
      <c r="R2294" s="137">
        <f>Q2294*H2294</f>
        <v>0</v>
      </c>
      <c r="S2294" s="137">
        <v>0</v>
      </c>
      <c r="T2294" s="138">
        <f>S2294*H2294</f>
        <v>0</v>
      </c>
      <c r="AR2294" s="139" t="s">
        <v>255</v>
      </c>
      <c r="AT2294" s="139" t="s">
        <v>160</v>
      </c>
      <c r="AU2294" s="139" t="s">
        <v>82</v>
      </c>
      <c r="AY2294" s="17" t="s">
        <v>158</v>
      </c>
      <c r="BE2294" s="140">
        <f>IF(N2294="základní",J2294,0)</f>
        <v>0</v>
      </c>
      <c r="BF2294" s="140">
        <f>IF(N2294="snížená",J2294,0)</f>
        <v>0</v>
      </c>
      <c r="BG2294" s="140">
        <f>IF(N2294="zákl. přenesená",J2294,0)</f>
        <v>0</v>
      </c>
      <c r="BH2294" s="140">
        <f>IF(N2294="sníž. přenesená",J2294,0)</f>
        <v>0</v>
      </c>
      <c r="BI2294" s="140">
        <f>IF(N2294="nulová",J2294,0)</f>
        <v>0</v>
      </c>
      <c r="BJ2294" s="17" t="s">
        <v>80</v>
      </c>
      <c r="BK2294" s="140">
        <f>ROUND(I2294*H2294,2)</f>
        <v>0</v>
      </c>
      <c r="BL2294" s="17" t="s">
        <v>255</v>
      </c>
      <c r="BM2294" s="139" t="s">
        <v>2884</v>
      </c>
    </row>
    <row r="2295" spans="2:65" s="13" customFormat="1">
      <c r="B2295" s="147"/>
      <c r="D2295" s="142" t="s">
        <v>167</v>
      </c>
      <c r="E2295" s="148" t="s">
        <v>1</v>
      </c>
      <c r="F2295" s="149" t="s">
        <v>2885</v>
      </c>
      <c r="H2295" s="150">
        <v>9</v>
      </c>
      <c r="L2295" s="147"/>
      <c r="M2295" s="151"/>
      <c r="T2295" s="152"/>
      <c r="AT2295" s="148" t="s">
        <v>167</v>
      </c>
      <c r="AU2295" s="148" t="s">
        <v>82</v>
      </c>
      <c r="AV2295" s="13" t="s">
        <v>82</v>
      </c>
      <c r="AW2295" s="13" t="s">
        <v>28</v>
      </c>
      <c r="AX2295" s="13" t="s">
        <v>80</v>
      </c>
      <c r="AY2295" s="148" t="s">
        <v>158</v>
      </c>
    </row>
    <row r="2296" spans="2:65" s="1" customFormat="1" ht="24.2" customHeight="1">
      <c r="B2296" s="128"/>
      <c r="C2296" s="129" t="s">
        <v>2886</v>
      </c>
      <c r="D2296" s="129" t="s">
        <v>160</v>
      </c>
      <c r="E2296" s="130" t="s">
        <v>2887</v>
      </c>
      <c r="F2296" s="131" t="s">
        <v>2888</v>
      </c>
      <c r="G2296" s="132" t="s">
        <v>188</v>
      </c>
      <c r="H2296" s="133">
        <v>4.3109999999999999</v>
      </c>
      <c r="I2296" s="184"/>
      <c r="J2296" s="134">
        <f>ROUND(I2296*H2296,2)</f>
        <v>0</v>
      </c>
      <c r="K2296" s="131" t="s">
        <v>164</v>
      </c>
      <c r="L2296" s="29"/>
      <c r="M2296" s="135" t="s">
        <v>1</v>
      </c>
      <c r="N2296" s="136" t="s">
        <v>37</v>
      </c>
      <c r="O2296" s="137">
        <v>1.2649999999999999</v>
      </c>
      <c r="P2296" s="137">
        <f>O2296*H2296</f>
        <v>5.4534149999999997</v>
      </c>
      <c r="Q2296" s="137">
        <v>0</v>
      </c>
      <c r="R2296" s="137">
        <f>Q2296*H2296</f>
        <v>0</v>
      </c>
      <c r="S2296" s="137">
        <v>0</v>
      </c>
      <c r="T2296" s="138">
        <f>S2296*H2296</f>
        <v>0</v>
      </c>
      <c r="AR2296" s="139" t="s">
        <v>255</v>
      </c>
      <c r="AT2296" s="139" t="s">
        <v>160</v>
      </c>
      <c r="AU2296" s="139" t="s">
        <v>82</v>
      </c>
      <c r="AY2296" s="17" t="s">
        <v>158</v>
      </c>
      <c r="BE2296" s="140">
        <f>IF(N2296="základní",J2296,0)</f>
        <v>0</v>
      </c>
      <c r="BF2296" s="140">
        <f>IF(N2296="snížená",J2296,0)</f>
        <v>0</v>
      </c>
      <c r="BG2296" s="140">
        <f>IF(N2296="zákl. přenesená",J2296,0)</f>
        <v>0</v>
      </c>
      <c r="BH2296" s="140">
        <f>IF(N2296="sníž. přenesená",J2296,0)</f>
        <v>0</v>
      </c>
      <c r="BI2296" s="140">
        <f>IF(N2296="nulová",J2296,0)</f>
        <v>0</v>
      </c>
      <c r="BJ2296" s="17" t="s">
        <v>80</v>
      </c>
      <c r="BK2296" s="140">
        <f>ROUND(I2296*H2296,2)</f>
        <v>0</v>
      </c>
      <c r="BL2296" s="17" t="s">
        <v>255</v>
      </c>
      <c r="BM2296" s="139" t="s">
        <v>2889</v>
      </c>
    </row>
    <row r="2297" spans="2:65" s="11" customFormat="1" ht="22.9" customHeight="1">
      <c r="B2297" s="117"/>
      <c r="D2297" s="118" t="s">
        <v>71</v>
      </c>
      <c r="E2297" s="126" t="s">
        <v>2890</v>
      </c>
      <c r="F2297" s="126" t="s">
        <v>2891</v>
      </c>
      <c r="J2297" s="127">
        <f>BK2297</f>
        <v>0</v>
      </c>
      <c r="L2297" s="117"/>
      <c r="M2297" s="121"/>
      <c r="P2297" s="122">
        <f>SUM(P2298:P2345)</f>
        <v>18.607893000000001</v>
      </c>
      <c r="R2297" s="122">
        <f>SUM(R2298:R2345)</f>
        <v>3.1638079999999999E-2</v>
      </c>
      <c r="T2297" s="123">
        <f>SUM(T2298:T2345)</f>
        <v>0</v>
      </c>
      <c r="AR2297" s="118" t="s">
        <v>82</v>
      </c>
      <c r="AT2297" s="124" t="s">
        <v>71</v>
      </c>
      <c r="AU2297" s="124" t="s">
        <v>80</v>
      </c>
      <c r="AY2297" s="118" t="s">
        <v>158</v>
      </c>
      <c r="BK2297" s="125">
        <f>SUM(BK2298:BK2345)</f>
        <v>0</v>
      </c>
    </row>
    <row r="2298" spans="2:65" s="1" customFormat="1" ht="24.2" customHeight="1">
      <c r="B2298" s="128"/>
      <c r="C2298" s="129" t="s">
        <v>2892</v>
      </c>
      <c r="D2298" s="129" t="s">
        <v>160</v>
      </c>
      <c r="E2298" s="130" t="s">
        <v>2893</v>
      </c>
      <c r="F2298" s="131" t="s">
        <v>2894</v>
      </c>
      <c r="G2298" s="132" t="s">
        <v>212</v>
      </c>
      <c r="H2298" s="133">
        <v>3.1219999999999999</v>
      </c>
      <c r="I2298" s="184"/>
      <c r="J2298" s="134">
        <f>ROUND(I2298*H2298,2)</f>
        <v>0</v>
      </c>
      <c r="K2298" s="131" t="s">
        <v>164</v>
      </c>
      <c r="L2298" s="29"/>
      <c r="M2298" s="135" t="s">
        <v>1</v>
      </c>
      <c r="N2298" s="136" t="s">
        <v>37</v>
      </c>
      <c r="O2298" s="137">
        <v>0.11700000000000001</v>
      </c>
      <c r="P2298" s="137">
        <f>O2298*H2298</f>
        <v>0.36527399999999999</v>
      </c>
      <c r="Q2298" s="137">
        <v>6.9999999999999994E-5</v>
      </c>
      <c r="R2298" s="137">
        <f>Q2298*H2298</f>
        <v>2.1853999999999998E-4</v>
      </c>
      <c r="S2298" s="137">
        <v>0</v>
      </c>
      <c r="T2298" s="138">
        <f>S2298*H2298</f>
        <v>0</v>
      </c>
      <c r="AR2298" s="139" t="s">
        <v>255</v>
      </c>
      <c r="AT2298" s="139" t="s">
        <v>160</v>
      </c>
      <c r="AU2298" s="139" t="s">
        <v>82</v>
      </c>
      <c r="AY2298" s="17" t="s">
        <v>158</v>
      </c>
      <c r="BE2298" s="140">
        <f>IF(N2298="základní",J2298,0)</f>
        <v>0</v>
      </c>
      <c r="BF2298" s="140">
        <f>IF(N2298="snížená",J2298,0)</f>
        <v>0</v>
      </c>
      <c r="BG2298" s="140">
        <f>IF(N2298="zákl. přenesená",J2298,0)</f>
        <v>0</v>
      </c>
      <c r="BH2298" s="140">
        <f>IF(N2298="sníž. přenesená",J2298,0)</f>
        <v>0</v>
      </c>
      <c r="BI2298" s="140">
        <f>IF(N2298="nulová",J2298,0)</f>
        <v>0</v>
      </c>
      <c r="BJ2298" s="17" t="s">
        <v>80</v>
      </c>
      <c r="BK2298" s="140">
        <f>ROUND(I2298*H2298,2)</f>
        <v>0</v>
      </c>
      <c r="BL2298" s="17" t="s">
        <v>255</v>
      </c>
      <c r="BM2298" s="139" t="s">
        <v>2895</v>
      </c>
    </row>
    <row r="2299" spans="2:65" s="12" customFormat="1">
      <c r="B2299" s="141"/>
      <c r="D2299" s="142" t="s">
        <v>167</v>
      </c>
      <c r="E2299" s="143" t="s">
        <v>1</v>
      </c>
      <c r="F2299" s="144" t="s">
        <v>1302</v>
      </c>
      <c r="H2299" s="143" t="s">
        <v>1</v>
      </c>
      <c r="L2299" s="141"/>
      <c r="M2299" s="145"/>
      <c r="T2299" s="146"/>
      <c r="AT2299" s="143" t="s">
        <v>167</v>
      </c>
      <c r="AU2299" s="143" t="s">
        <v>82</v>
      </c>
      <c r="AV2299" s="12" t="s">
        <v>80</v>
      </c>
      <c r="AW2299" s="12" t="s">
        <v>28</v>
      </c>
      <c r="AX2299" s="12" t="s">
        <v>72</v>
      </c>
      <c r="AY2299" s="143" t="s">
        <v>158</v>
      </c>
    </row>
    <row r="2300" spans="2:65" s="13" customFormat="1">
      <c r="B2300" s="147"/>
      <c r="D2300" s="142" t="s">
        <v>167</v>
      </c>
      <c r="E2300" s="148" t="s">
        <v>1</v>
      </c>
      <c r="F2300" s="149" t="s">
        <v>2896</v>
      </c>
      <c r="H2300" s="150">
        <v>1.5169999999999999</v>
      </c>
      <c r="L2300" s="147"/>
      <c r="M2300" s="151"/>
      <c r="T2300" s="152"/>
      <c r="AT2300" s="148" t="s">
        <v>167</v>
      </c>
      <c r="AU2300" s="148" t="s">
        <v>82</v>
      </c>
      <c r="AV2300" s="13" t="s">
        <v>82</v>
      </c>
      <c r="AW2300" s="13" t="s">
        <v>28</v>
      </c>
      <c r="AX2300" s="13" t="s">
        <v>72</v>
      </c>
      <c r="AY2300" s="148" t="s">
        <v>158</v>
      </c>
    </row>
    <row r="2301" spans="2:65" s="12" customFormat="1">
      <c r="B2301" s="141"/>
      <c r="D2301" s="142" t="s">
        <v>167</v>
      </c>
      <c r="E2301" s="143" t="s">
        <v>1</v>
      </c>
      <c r="F2301" s="144" t="s">
        <v>2437</v>
      </c>
      <c r="H2301" s="143" t="s">
        <v>1</v>
      </c>
      <c r="L2301" s="141"/>
      <c r="M2301" s="145"/>
      <c r="T2301" s="146"/>
      <c r="AT2301" s="143" t="s">
        <v>167</v>
      </c>
      <c r="AU2301" s="143" t="s">
        <v>82</v>
      </c>
      <c r="AV2301" s="12" t="s">
        <v>80</v>
      </c>
      <c r="AW2301" s="12" t="s">
        <v>28</v>
      </c>
      <c r="AX2301" s="12" t="s">
        <v>72</v>
      </c>
      <c r="AY2301" s="143" t="s">
        <v>158</v>
      </c>
    </row>
    <row r="2302" spans="2:65" s="13" customFormat="1">
      <c r="B2302" s="147"/>
      <c r="D2302" s="142" t="s">
        <v>167</v>
      </c>
      <c r="E2302" s="148" t="s">
        <v>1</v>
      </c>
      <c r="F2302" s="149" t="s">
        <v>2897</v>
      </c>
      <c r="H2302" s="150">
        <v>1.605</v>
      </c>
      <c r="L2302" s="147"/>
      <c r="M2302" s="151"/>
      <c r="T2302" s="152"/>
      <c r="AT2302" s="148" t="s">
        <v>167</v>
      </c>
      <c r="AU2302" s="148" t="s">
        <v>82</v>
      </c>
      <c r="AV2302" s="13" t="s">
        <v>82</v>
      </c>
      <c r="AW2302" s="13" t="s">
        <v>28</v>
      </c>
      <c r="AX2302" s="13" t="s">
        <v>72</v>
      </c>
      <c r="AY2302" s="148" t="s">
        <v>158</v>
      </c>
    </row>
    <row r="2303" spans="2:65" s="14" customFormat="1">
      <c r="B2303" s="153"/>
      <c r="D2303" s="142" t="s">
        <v>167</v>
      </c>
      <c r="E2303" s="154" t="s">
        <v>1</v>
      </c>
      <c r="F2303" s="155" t="s">
        <v>200</v>
      </c>
      <c r="H2303" s="156">
        <v>3.1219999999999999</v>
      </c>
      <c r="L2303" s="153"/>
      <c r="M2303" s="157"/>
      <c r="T2303" s="158"/>
      <c r="AT2303" s="154" t="s">
        <v>167</v>
      </c>
      <c r="AU2303" s="154" t="s">
        <v>82</v>
      </c>
      <c r="AV2303" s="14" t="s">
        <v>165</v>
      </c>
      <c r="AW2303" s="14" t="s">
        <v>28</v>
      </c>
      <c r="AX2303" s="14" t="s">
        <v>80</v>
      </c>
      <c r="AY2303" s="154" t="s">
        <v>158</v>
      </c>
    </row>
    <row r="2304" spans="2:65" s="1" customFormat="1" ht="24.2" customHeight="1">
      <c r="B2304" s="128"/>
      <c r="C2304" s="129" t="s">
        <v>2898</v>
      </c>
      <c r="D2304" s="129" t="s">
        <v>160</v>
      </c>
      <c r="E2304" s="130" t="s">
        <v>2899</v>
      </c>
      <c r="F2304" s="131" t="s">
        <v>2900</v>
      </c>
      <c r="G2304" s="132" t="s">
        <v>212</v>
      </c>
      <c r="H2304" s="133">
        <v>3.1219999999999999</v>
      </c>
      <c r="I2304" s="184"/>
      <c r="J2304" s="134">
        <f>ROUND(I2304*H2304,2)</f>
        <v>0</v>
      </c>
      <c r="K2304" s="131" t="s">
        <v>164</v>
      </c>
      <c r="L2304" s="29"/>
      <c r="M2304" s="135" t="s">
        <v>1</v>
      </c>
      <c r="N2304" s="136" t="s">
        <v>37</v>
      </c>
      <c r="O2304" s="137">
        <v>0.16600000000000001</v>
      </c>
      <c r="P2304" s="137">
        <f>O2304*H2304</f>
        <v>0.51825200000000005</v>
      </c>
      <c r="Q2304" s="137">
        <v>1.2E-4</v>
      </c>
      <c r="R2304" s="137">
        <f>Q2304*H2304</f>
        <v>3.7463999999999998E-4</v>
      </c>
      <c r="S2304" s="137">
        <v>0</v>
      </c>
      <c r="T2304" s="138">
        <f>S2304*H2304</f>
        <v>0</v>
      </c>
      <c r="AR2304" s="139" t="s">
        <v>255</v>
      </c>
      <c r="AT2304" s="139" t="s">
        <v>160</v>
      </c>
      <c r="AU2304" s="139" t="s">
        <v>82</v>
      </c>
      <c r="AY2304" s="17" t="s">
        <v>158</v>
      </c>
      <c r="BE2304" s="140">
        <f>IF(N2304="základní",J2304,0)</f>
        <v>0</v>
      </c>
      <c r="BF2304" s="140">
        <f>IF(N2304="snížená",J2304,0)</f>
        <v>0</v>
      </c>
      <c r="BG2304" s="140">
        <f>IF(N2304="zákl. přenesená",J2304,0)</f>
        <v>0</v>
      </c>
      <c r="BH2304" s="140">
        <f>IF(N2304="sníž. přenesená",J2304,0)</f>
        <v>0</v>
      </c>
      <c r="BI2304" s="140">
        <f>IF(N2304="nulová",J2304,0)</f>
        <v>0</v>
      </c>
      <c r="BJ2304" s="17" t="s">
        <v>80</v>
      </c>
      <c r="BK2304" s="140">
        <f>ROUND(I2304*H2304,2)</f>
        <v>0</v>
      </c>
      <c r="BL2304" s="17" t="s">
        <v>255</v>
      </c>
      <c r="BM2304" s="139" t="s">
        <v>2901</v>
      </c>
    </row>
    <row r="2305" spans="2:65" s="12" customFormat="1">
      <c r="B2305" s="141"/>
      <c r="D2305" s="142" t="s">
        <v>167</v>
      </c>
      <c r="E2305" s="143" t="s">
        <v>1</v>
      </c>
      <c r="F2305" s="144" t="s">
        <v>1302</v>
      </c>
      <c r="H2305" s="143" t="s">
        <v>1</v>
      </c>
      <c r="L2305" s="141"/>
      <c r="M2305" s="145"/>
      <c r="T2305" s="146"/>
      <c r="AT2305" s="143" t="s">
        <v>167</v>
      </c>
      <c r="AU2305" s="143" t="s">
        <v>82</v>
      </c>
      <c r="AV2305" s="12" t="s">
        <v>80</v>
      </c>
      <c r="AW2305" s="12" t="s">
        <v>28</v>
      </c>
      <c r="AX2305" s="12" t="s">
        <v>72</v>
      </c>
      <c r="AY2305" s="143" t="s">
        <v>158</v>
      </c>
    </row>
    <row r="2306" spans="2:65" s="13" customFormat="1">
      <c r="B2306" s="147"/>
      <c r="D2306" s="142" t="s">
        <v>167</v>
      </c>
      <c r="E2306" s="148" t="s">
        <v>1</v>
      </c>
      <c r="F2306" s="149" t="s">
        <v>2896</v>
      </c>
      <c r="H2306" s="150">
        <v>1.5169999999999999</v>
      </c>
      <c r="L2306" s="147"/>
      <c r="M2306" s="151"/>
      <c r="T2306" s="152"/>
      <c r="AT2306" s="148" t="s">
        <v>167</v>
      </c>
      <c r="AU2306" s="148" t="s">
        <v>82</v>
      </c>
      <c r="AV2306" s="13" t="s">
        <v>82</v>
      </c>
      <c r="AW2306" s="13" t="s">
        <v>28</v>
      </c>
      <c r="AX2306" s="13" t="s">
        <v>72</v>
      </c>
      <c r="AY2306" s="148" t="s">
        <v>158</v>
      </c>
    </row>
    <row r="2307" spans="2:65" s="12" customFormat="1">
      <c r="B2307" s="141"/>
      <c r="D2307" s="142" t="s">
        <v>167</v>
      </c>
      <c r="E2307" s="143" t="s">
        <v>1</v>
      </c>
      <c r="F2307" s="144" t="s">
        <v>2437</v>
      </c>
      <c r="H2307" s="143" t="s">
        <v>1</v>
      </c>
      <c r="L2307" s="141"/>
      <c r="M2307" s="145"/>
      <c r="T2307" s="146"/>
      <c r="AT2307" s="143" t="s">
        <v>167</v>
      </c>
      <c r="AU2307" s="143" t="s">
        <v>82</v>
      </c>
      <c r="AV2307" s="12" t="s">
        <v>80</v>
      </c>
      <c r="AW2307" s="12" t="s">
        <v>28</v>
      </c>
      <c r="AX2307" s="12" t="s">
        <v>72</v>
      </c>
      <c r="AY2307" s="143" t="s">
        <v>158</v>
      </c>
    </row>
    <row r="2308" spans="2:65" s="13" customFormat="1">
      <c r="B2308" s="147"/>
      <c r="D2308" s="142" t="s">
        <v>167</v>
      </c>
      <c r="E2308" s="148" t="s">
        <v>1</v>
      </c>
      <c r="F2308" s="149" t="s">
        <v>2897</v>
      </c>
      <c r="H2308" s="150">
        <v>1.605</v>
      </c>
      <c r="L2308" s="147"/>
      <c r="M2308" s="151"/>
      <c r="T2308" s="152"/>
      <c r="AT2308" s="148" t="s">
        <v>167</v>
      </c>
      <c r="AU2308" s="148" t="s">
        <v>82</v>
      </c>
      <c r="AV2308" s="13" t="s">
        <v>82</v>
      </c>
      <c r="AW2308" s="13" t="s">
        <v>28</v>
      </c>
      <c r="AX2308" s="13" t="s">
        <v>72</v>
      </c>
      <c r="AY2308" s="148" t="s">
        <v>158</v>
      </c>
    </row>
    <row r="2309" spans="2:65" s="14" customFormat="1">
      <c r="B2309" s="153"/>
      <c r="D2309" s="142" t="s">
        <v>167</v>
      </c>
      <c r="E2309" s="154" t="s">
        <v>1</v>
      </c>
      <c r="F2309" s="155" t="s">
        <v>200</v>
      </c>
      <c r="H2309" s="156">
        <v>3.1219999999999999</v>
      </c>
      <c r="L2309" s="153"/>
      <c r="M2309" s="157"/>
      <c r="T2309" s="158"/>
      <c r="AT2309" s="154" t="s">
        <v>167</v>
      </c>
      <c r="AU2309" s="154" t="s">
        <v>82</v>
      </c>
      <c r="AV2309" s="14" t="s">
        <v>165</v>
      </c>
      <c r="AW2309" s="14" t="s">
        <v>28</v>
      </c>
      <c r="AX2309" s="14" t="s">
        <v>80</v>
      </c>
      <c r="AY2309" s="154" t="s">
        <v>158</v>
      </c>
    </row>
    <row r="2310" spans="2:65" s="1" customFormat="1" ht="24.2" customHeight="1">
      <c r="B2310" s="128"/>
      <c r="C2310" s="129" t="s">
        <v>2902</v>
      </c>
      <c r="D2310" s="129" t="s">
        <v>160</v>
      </c>
      <c r="E2310" s="130" t="s">
        <v>2903</v>
      </c>
      <c r="F2310" s="131" t="s">
        <v>2904</v>
      </c>
      <c r="G2310" s="132" t="s">
        <v>212</v>
      </c>
      <c r="H2310" s="133">
        <v>28.152000000000001</v>
      </c>
      <c r="I2310" s="184"/>
      <c r="J2310" s="134">
        <f>ROUND(I2310*H2310,2)</f>
        <v>0</v>
      </c>
      <c r="K2310" s="131" t="s">
        <v>164</v>
      </c>
      <c r="L2310" s="29"/>
      <c r="M2310" s="135" t="s">
        <v>1</v>
      </c>
      <c r="N2310" s="136" t="s">
        <v>37</v>
      </c>
      <c r="O2310" s="137">
        <v>0.16600000000000001</v>
      </c>
      <c r="P2310" s="137">
        <f>O2310*H2310</f>
        <v>4.6732320000000005</v>
      </c>
      <c r="Q2310" s="137">
        <v>1.3999999999999999E-4</v>
      </c>
      <c r="R2310" s="137">
        <f>Q2310*H2310</f>
        <v>3.9412800000000001E-3</v>
      </c>
      <c r="S2310" s="137">
        <v>0</v>
      </c>
      <c r="T2310" s="138">
        <f>S2310*H2310</f>
        <v>0</v>
      </c>
      <c r="AR2310" s="139" t="s">
        <v>255</v>
      </c>
      <c r="AT2310" s="139" t="s">
        <v>160</v>
      </c>
      <c r="AU2310" s="139" t="s">
        <v>82</v>
      </c>
      <c r="AY2310" s="17" t="s">
        <v>158</v>
      </c>
      <c r="BE2310" s="140">
        <f>IF(N2310="základní",J2310,0)</f>
        <v>0</v>
      </c>
      <c r="BF2310" s="140">
        <f>IF(N2310="snížená",J2310,0)</f>
        <v>0</v>
      </c>
      <c r="BG2310" s="140">
        <f>IF(N2310="zákl. přenesená",J2310,0)</f>
        <v>0</v>
      </c>
      <c r="BH2310" s="140">
        <f>IF(N2310="sníž. přenesená",J2310,0)</f>
        <v>0</v>
      </c>
      <c r="BI2310" s="140">
        <f>IF(N2310="nulová",J2310,0)</f>
        <v>0</v>
      </c>
      <c r="BJ2310" s="17" t="s">
        <v>80</v>
      </c>
      <c r="BK2310" s="140">
        <f>ROUND(I2310*H2310,2)</f>
        <v>0</v>
      </c>
      <c r="BL2310" s="17" t="s">
        <v>255</v>
      </c>
      <c r="BM2310" s="139" t="s">
        <v>2905</v>
      </c>
    </row>
    <row r="2311" spans="2:65" s="12" customFormat="1">
      <c r="B2311" s="141"/>
      <c r="D2311" s="142" t="s">
        <v>167</v>
      </c>
      <c r="E2311" s="143" t="s">
        <v>1</v>
      </c>
      <c r="F2311" s="144" t="s">
        <v>1302</v>
      </c>
      <c r="H2311" s="143" t="s">
        <v>1</v>
      </c>
      <c r="L2311" s="141"/>
      <c r="M2311" s="145"/>
      <c r="T2311" s="146"/>
      <c r="AT2311" s="143" t="s">
        <v>167</v>
      </c>
      <c r="AU2311" s="143" t="s">
        <v>82</v>
      </c>
      <c r="AV2311" s="12" t="s">
        <v>80</v>
      </c>
      <c r="AW2311" s="12" t="s">
        <v>28</v>
      </c>
      <c r="AX2311" s="12" t="s">
        <v>72</v>
      </c>
      <c r="AY2311" s="143" t="s">
        <v>158</v>
      </c>
    </row>
    <row r="2312" spans="2:65" s="13" customFormat="1">
      <c r="B2312" s="147"/>
      <c r="D2312" s="142" t="s">
        <v>167</v>
      </c>
      <c r="E2312" s="148" t="s">
        <v>1</v>
      </c>
      <c r="F2312" s="149" t="s">
        <v>2896</v>
      </c>
      <c r="H2312" s="150">
        <v>1.5169999999999999</v>
      </c>
      <c r="L2312" s="147"/>
      <c r="M2312" s="151"/>
      <c r="T2312" s="152"/>
      <c r="AT2312" s="148" t="s">
        <v>167</v>
      </c>
      <c r="AU2312" s="148" t="s">
        <v>82</v>
      </c>
      <c r="AV2312" s="13" t="s">
        <v>82</v>
      </c>
      <c r="AW2312" s="13" t="s">
        <v>28</v>
      </c>
      <c r="AX2312" s="13" t="s">
        <v>72</v>
      </c>
      <c r="AY2312" s="148" t="s">
        <v>158</v>
      </c>
    </row>
    <row r="2313" spans="2:65" s="12" customFormat="1">
      <c r="B2313" s="141"/>
      <c r="D2313" s="142" t="s">
        <v>167</v>
      </c>
      <c r="E2313" s="143" t="s">
        <v>1</v>
      </c>
      <c r="F2313" s="144" t="s">
        <v>2437</v>
      </c>
      <c r="H2313" s="143" t="s">
        <v>1</v>
      </c>
      <c r="L2313" s="141"/>
      <c r="M2313" s="145"/>
      <c r="T2313" s="146"/>
      <c r="AT2313" s="143" t="s">
        <v>167</v>
      </c>
      <c r="AU2313" s="143" t="s">
        <v>82</v>
      </c>
      <c r="AV2313" s="12" t="s">
        <v>80</v>
      </c>
      <c r="AW2313" s="12" t="s">
        <v>28</v>
      </c>
      <c r="AX2313" s="12" t="s">
        <v>72</v>
      </c>
      <c r="AY2313" s="143" t="s">
        <v>158</v>
      </c>
    </row>
    <row r="2314" spans="2:65" s="13" customFormat="1">
      <c r="B2314" s="147"/>
      <c r="D2314" s="142" t="s">
        <v>167</v>
      </c>
      <c r="E2314" s="148" t="s">
        <v>1</v>
      </c>
      <c r="F2314" s="149" t="s">
        <v>2897</v>
      </c>
      <c r="H2314" s="150">
        <v>1.605</v>
      </c>
      <c r="L2314" s="147"/>
      <c r="M2314" s="151"/>
      <c r="T2314" s="152"/>
      <c r="AT2314" s="148" t="s">
        <v>167</v>
      </c>
      <c r="AU2314" s="148" t="s">
        <v>82</v>
      </c>
      <c r="AV2314" s="13" t="s">
        <v>82</v>
      </c>
      <c r="AW2314" s="13" t="s">
        <v>28</v>
      </c>
      <c r="AX2314" s="13" t="s">
        <v>72</v>
      </c>
      <c r="AY2314" s="148" t="s">
        <v>158</v>
      </c>
    </row>
    <row r="2315" spans="2:65" s="15" customFormat="1">
      <c r="B2315" s="168"/>
      <c r="D2315" s="142" t="s">
        <v>167</v>
      </c>
      <c r="E2315" s="169" t="s">
        <v>1</v>
      </c>
      <c r="F2315" s="170" t="s">
        <v>331</v>
      </c>
      <c r="H2315" s="171">
        <v>3.1219999999999999</v>
      </c>
      <c r="L2315" s="168"/>
      <c r="M2315" s="172"/>
      <c r="T2315" s="173"/>
      <c r="AT2315" s="169" t="s">
        <v>167</v>
      </c>
      <c r="AU2315" s="169" t="s">
        <v>82</v>
      </c>
      <c r="AV2315" s="15" t="s">
        <v>178</v>
      </c>
      <c r="AW2315" s="15" t="s">
        <v>28</v>
      </c>
      <c r="AX2315" s="15" t="s">
        <v>72</v>
      </c>
      <c r="AY2315" s="169" t="s">
        <v>158</v>
      </c>
    </row>
    <row r="2316" spans="2:65" s="12" customFormat="1">
      <c r="B2316" s="141"/>
      <c r="D2316" s="142" t="s">
        <v>167</v>
      </c>
      <c r="E2316" s="143" t="s">
        <v>1</v>
      </c>
      <c r="F2316" s="144" t="s">
        <v>2906</v>
      </c>
      <c r="H2316" s="143" t="s">
        <v>1</v>
      </c>
      <c r="L2316" s="141"/>
      <c r="M2316" s="145"/>
      <c r="T2316" s="146"/>
      <c r="AT2316" s="143" t="s">
        <v>167</v>
      </c>
      <c r="AU2316" s="143" t="s">
        <v>82</v>
      </c>
      <c r="AV2316" s="12" t="s">
        <v>80</v>
      </c>
      <c r="AW2316" s="12" t="s">
        <v>28</v>
      </c>
      <c r="AX2316" s="12" t="s">
        <v>72</v>
      </c>
      <c r="AY2316" s="143" t="s">
        <v>158</v>
      </c>
    </row>
    <row r="2317" spans="2:65" s="13" customFormat="1">
      <c r="B2317" s="147"/>
      <c r="D2317" s="142" t="s">
        <v>167</v>
      </c>
      <c r="E2317" s="148" t="s">
        <v>1</v>
      </c>
      <c r="F2317" s="149" t="s">
        <v>2907</v>
      </c>
      <c r="H2317" s="150">
        <v>11.693</v>
      </c>
      <c r="L2317" s="147"/>
      <c r="M2317" s="151"/>
      <c r="T2317" s="152"/>
      <c r="AT2317" s="148" t="s">
        <v>167</v>
      </c>
      <c r="AU2317" s="148" t="s">
        <v>82</v>
      </c>
      <c r="AV2317" s="13" t="s">
        <v>82</v>
      </c>
      <c r="AW2317" s="13" t="s">
        <v>28</v>
      </c>
      <c r="AX2317" s="13" t="s">
        <v>72</v>
      </c>
      <c r="AY2317" s="148" t="s">
        <v>158</v>
      </c>
    </row>
    <row r="2318" spans="2:65" s="13" customFormat="1">
      <c r="B2318" s="147"/>
      <c r="D2318" s="142" t="s">
        <v>167</v>
      </c>
      <c r="E2318" s="148" t="s">
        <v>1</v>
      </c>
      <c r="F2318" s="149" t="s">
        <v>2908</v>
      </c>
      <c r="H2318" s="150">
        <v>8.8089999999999993</v>
      </c>
      <c r="L2318" s="147"/>
      <c r="M2318" s="151"/>
      <c r="T2318" s="152"/>
      <c r="AT2318" s="148" t="s">
        <v>167</v>
      </c>
      <c r="AU2318" s="148" t="s">
        <v>82</v>
      </c>
      <c r="AV2318" s="13" t="s">
        <v>82</v>
      </c>
      <c r="AW2318" s="13" t="s">
        <v>28</v>
      </c>
      <c r="AX2318" s="13" t="s">
        <v>72</v>
      </c>
      <c r="AY2318" s="148" t="s">
        <v>158</v>
      </c>
    </row>
    <row r="2319" spans="2:65" s="13" customFormat="1">
      <c r="B2319" s="147"/>
      <c r="D2319" s="142" t="s">
        <v>167</v>
      </c>
      <c r="E2319" s="148" t="s">
        <v>1</v>
      </c>
      <c r="F2319" s="149" t="s">
        <v>2909</v>
      </c>
      <c r="H2319" s="150">
        <v>1.44</v>
      </c>
      <c r="L2319" s="147"/>
      <c r="M2319" s="151"/>
      <c r="T2319" s="152"/>
      <c r="AT2319" s="148" t="s">
        <v>167</v>
      </c>
      <c r="AU2319" s="148" t="s">
        <v>82</v>
      </c>
      <c r="AV2319" s="13" t="s">
        <v>82</v>
      </c>
      <c r="AW2319" s="13" t="s">
        <v>28</v>
      </c>
      <c r="AX2319" s="13" t="s">
        <v>72</v>
      </c>
      <c r="AY2319" s="148" t="s">
        <v>158</v>
      </c>
    </row>
    <row r="2320" spans="2:65" s="13" customFormat="1">
      <c r="B2320" s="147"/>
      <c r="D2320" s="142" t="s">
        <v>167</v>
      </c>
      <c r="E2320" s="148" t="s">
        <v>1</v>
      </c>
      <c r="F2320" s="149" t="s">
        <v>2910</v>
      </c>
      <c r="H2320" s="150">
        <v>1.518</v>
      </c>
      <c r="L2320" s="147"/>
      <c r="M2320" s="151"/>
      <c r="T2320" s="152"/>
      <c r="AT2320" s="148" t="s">
        <v>167</v>
      </c>
      <c r="AU2320" s="148" t="s">
        <v>82</v>
      </c>
      <c r="AV2320" s="13" t="s">
        <v>82</v>
      </c>
      <c r="AW2320" s="13" t="s">
        <v>28</v>
      </c>
      <c r="AX2320" s="13" t="s">
        <v>72</v>
      </c>
      <c r="AY2320" s="148" t="s">
        <v>158</v>
      </c>
    </row>
    <row r="2321" spans="2:65" s="13" customFormat="1">
      <c r="B2321" s="147"/>
      <c r="D2321" s="142" t="s">
        <v>167</v>
      </c>
      <c r="E2321" s="148" t="s">
        <v>1</v>
      </c>
      <c r="F2321" s="149" t="s">
        <v>2911</v>
      </c>
      <c r="H2321" s="150">
        <v>1.57</v>
      </c>
      <c r="L2321" s="147"/>
      <c r="M2321" s="151"/>
      <c r="T2321" s="152"/>
      <c r="AT2321" s="148" t="s">
        <v>167</v>
      </c>
      <c r="AU2321" s="148" t="s">
        <v>82</v>
      </c>
      <c r="AV2321" s="13" t="s">
        <v>82</v>
      </c>
      <c r="AW2321" s="13" t="s">
        <v>28</v>
      </c>
      <c r="AX2321" s="13" t="s">
        <v>72</v>
      </c>
      <c r="AY2321" s="148" t="s">
        <v>158</v>
      </c>
    </row>
    <row r="2322" spans="2:65" s="15" customFormat="1">
      <c r="B2322" s="168"/>
      <c r="D2322" s="142" t="s">
        <v>167</v>
      </c>
      <c r="E2322" s="169" t="s">
        <v>1</v>
      </c>
      <c r="F2322" s="170" t="s">
        <v>331</v>
      </c>
      <c r="H2322" s="171">
        <v>25.03</v>
      </c>
      <c r="L2322" s="168"/>
      <c r="M2322" s="172"/>
      <c r="T2322" s="173"/>
      <c r="AT2322" s="169" t="s">
        <v>167</v>
      </c>
      <c r="AU2322" s="169" t="s">
        <v>82</v>
      </c>
      <c r="AV2322" s="15" t="s">
        <v>178</v>
      </c>
      <c r="AW2322" s="15" t="s">
        <v>28</v>
      </c>
      <c r="AX2322" s="15" t="s">
        <v>72</v>
      </c>
      <c r="AY2322" s="169" t="s">
        <v>158</v>
      </c>
    </row>
    <row r="2323" spans="2:65" s="14" customFormat="1">
      <c r="B2323" s="153"/>
      <c r="D2323" s="142" t="s">
        <v>167</v>
      </c>
      <c r="E2323" s="154" t="s">
        <v>1</v>
      </c>
      <c r="F2323" s="155" t="s">
        <v>200</v>
      </c>
      <c r="H2323" s="156">
        <v>28.152000000000001</v>
      </c>
      <c r="L2323" s="153"/>
      <c r="M2323" s="157"/>
      <c r="T2323" s="158"/>
      <c r="AT2323" s="154" t="s">
        <v>167</v>
      </c>
      <c r="AU2323" s="154" t="s">
        <v>82</v>
      </c>
      <c r="AV2323" s="14" t="s">
        <v>165</v>
      </c>
      <c r="AW2323" s="14" t="s">
        <v>28</v>
      </c>
      <c r="AX2323" s="14" t="s">
        <v>80</v>
      </c>
      <c r="AY2323" s="154" t="s">
        <v>158</v>
      </c>
    </row>
    <row r="2324" spans="2:65" s="1" customFormat="1" ht="24.2" customHeight="1">
      <c r="B2324" s="128"/>
      <c r="C2324" s="129" t="s">
        <v>2912</v>
      </c>
      <c r="D2324" s="129" t="s">
        <v>160</v>
      </c>
      <c r="E2324" s="130" t="s">
        <v>2913</v>
      </c>
      <c r="F2324" s="131" t="s">
        <v>2914</v>
      </c>
      <c r="G2324" s="132" t="s">
        <v>212</v>
      </c>
      <c r="H2324" s="133">
        <v>25.03</v>
      </c>
      <c r="I2324" s="184"/>
      <c r="J2324" s="134">
        <f>ROUND(I2324*H2324,2)</f>
        <v>0</v>
      </c>
      <c r="K2324" s="131" t="s">
        <v>164</v>
      </c>
      <c r="L2324" s="29"/>
      <c r="M2324" s="135" t="s">
        <v>1</v>
      </c>
      <c r="N2324" s="136" t="s">
        <v>37</v>
      </c>
      <c r="O2324" s="137">
        <v>0.17199999999999999</v>
      </c>
      <c r="P2324" s="137">
        <f>O2324*H2324</f>
        <v>4.3051599999999999</v>
      </c>
      <c r="Q2324" s="137">
        <v>1.2E-4</v>
      </c>
      <c r="R2324" s="137">
        <f>Q2324*H2324</f>
        <v>3.0036000000000004E-3</v>
      </c>
      <c r="S2324" s="137">
        <v>0</v>
      </c>
      <c r="T2324" s="138">
        <f>S2324*H2324</f>
        <v>0</v>
      </c>
      <c r="AR2324" s="139" t="s">
        <v>255</v>
      </c>
      <c r="AT2324" s="139" t="s">
        <v>160</v>
      </c>
      <c r="AU2324" s="139" t="s">
        <v>82</v>
      </c>
      <c r="AY2324" s="17" t="s">
        <v>158</v>
      </c>
      <c r="BE2324" s="140">
        <f>IF(N2324="základní",J2324,0)</f>
        <v>0</v>
      </c>
      <c r="BF2324" s="140">
        <f>IF(N2324="snížená",J2324,0)</f>
        <v>0</v>
      </c>
      <c r="BG2324" s="140">
        <f>IF(N2324="zákl. přenesená",J2324,0)</f>
        <v>0</v>
      </c>
      <c r="BH2324" s="140">
        <f>IF(N2324="sníž. přenesená",J2324,0)</f>
        <v>0</v>
      </c>
      <c r="BI2324" s="140">
        <f>IF(N2324="nulová",J2324,0)</f>
        <v>0</v>
      </c>
      <c r="BJ2324" s="17" t="s">
        <v>80</v>
      </c>
      <c r="BK2324" s="140">
        <f>ROUND(I2324*H2324,2)</f>
        <v>0</v>
      </c>
      <c r="BL2324" s="17" t="s">
        <v>255</v>
      </c>
      <c r="BM2324" s="139" t="s">
        <v>2915</v>
      </c>
    </row>
    <row r="2325" spans="2:65" s="12" customFormat="1">
      <c r="B2325" s="141"/>
      <c r="D2325" s="142" t="s">
        <v>167</v>
      </c>
      <c r="E2325" s="143" t="s">
        <v>1</v>
      </c>
      <c r="F2325" s="144" t="s">
        <v>2906</v>
      </c>
      <c r="H2325" s="143" t="s">
        <v>1</v>
      </c>
      <c r="L2325" s="141"/>
      <c r="M2325" s="145"/>
      <c r="T2325" s="146"/>
      <c r="AT2325" s="143" t="s">
        <v>167</v>
      </c>
      <c r="AU2325" s="143" t="s">
        <v>82</v>
      </c>
      <c r="AV2325" s="12" t="s">
        <v>80</v>
      </c>
      <c r="AW2325" s="12" t="s">
        <v>28</v>
      </c>
      <c r="AX2325" s="12" t="s">
        <v>72</v>
      </c>
      <c r="AY2325" s="143" t="s">
        <v>158</v>
      </c>
    </row>
    <row r="2326" spans="2:65" s="13" customFormat="1">
      <c r="B2326" s="147"/>
      <c r="D2326" s="142" t="s">
        <v>167</v>
      </c>
      <c r="E2326" s="148" t="s">
        <v>1</v>
      </c>
      <c r="F2326" s="149" t="s">
        <v>2907</v>
      </c>
      <c r="H2326" s="150">
        <v>11.693</v>
      </c>
      <c r="L2326" s="147"/>
      <c r="M2326" s="151"/>
      <c r="T2326" s="152"/>
      <c r="AT2326" s="148" t="s">
        <v>167</v>
      </c>
      <c r="AU2326" s="148" t="s">
        <v>82</v>
      </c>
      <c r="AV2326" s="13" t="s">
        <v>82</v>
      </c>
      <c r="AW2326" s="13" t="s">
        <v>28</v>
      </c>
      <c r="AX2326" s="13" t="s">
        <v>72</v>
      </c>
      <c r="AY2326" s="148" t="s">
        <v>158</v>
      </c>
    </row>
    <row r="2327" spans="2:65" s="13" customFormat="1">
      <c r="B2327" s="147"/>
      <c r="D2327" s="142" t="s">
        <v>167</v>
      </c>
      <c r="E2327" s="148" t="s">
        <v>1</v>
      </c>
      <c r="F2327" s="149" t="s">
        <v>2908</v>
      </c>
      <c r="H2327" s="150">
        <v>8.8089999999999993</v>
      </c>
      <c r="L2327" s="147"/>
      <c r="M2327" s="151"/>
      <c r="T2327" s="152"/>
      <c r="AT2327" s="148" t="s">
        <v>167</v>
      </c>
      <c r="AU2327" s="148" t="s">
        <v>82</v>
      </c>
      <c r="AV2327" s="13" t="s">
        <v>82</v>
      </c>
      <c r="AW2327" s="13" t="s">
        <v>28</v>
      </c>
      <c r="AX2327" s="13" t="s">
        <v>72</v>
      </c>
      <c r="AY2327" s="148" t="s">
        <v>158</v>
      </c>
    </row>
    <row r="2328" spans="2:65" s="13" customFormat="1">
      <c r="B2328" s="147"/>
      <c r="D2328" s="142" t="s">
        <v>167</v>
      </c>
      <c r="E2328" s="148" t="s">
        <v>1</v>
      </c>
      <c r="F2328" s="149" t="s">
        <v>2909</v>
      </c>
      <c r="H2328" s="150">
        <v>1.44</v>
      </c>
      <c r="L2328" s="147"/>
      <c r="M2328" s="151"/>
      <c r="T2328" s="152"/>
      <c r="AT2328" s="148" t="s">
        <v>167</v>
      </c>
      <c r="AU2328" s="148" t="s">
        <v>82</v>
      </c>
      <c r="AV2328" s="13" t="s">
        <v>82</v>
      </c>
      <c r="AW2328" s="13" t="s">
        <v>28</v>
      </c>
      <c r="AX2328" s="13" t="s">
        <v>72</v>
      </c>
      <c r="AY2328" s="148" t="s">
        <v>158</v>
      </c>
    </row>
    <row r="2329" spans="2:65" s="13" customFormat="1">
      <c r="B2329" s="147"/>
      <c r="D2329" s="142" t="s">
        <v>167</v>
      </c>
      <c r="E2329" s="148" t="s">
        <v>1</v>
      </c>
      <c r="F2329" s="149" t="s">
        <v>2910</v>
      </c>
      <c r="H2329" s="150">
        <v>1.518</v>
      </c>
      <c r="L2329" s="147"/>
      <c r="M2329" s="151"/>
      <c r="T2329" s="152"/>
      <c r="AT2329" s="148" t="s">
        <v>167</v>
      </c>
      <c r="AU2329" s="148" t="s">
        <v>82</v>
      </c>
      <c r="AV2329" s="13" t="s">
        <v>82</v>
      </c>
      <c r="AW2329" s="13" t="s">
        <v>28</v>
      </c>
      <c r="AX2329" s="13" t="s">
        <v>72</v>
      </c>
      <c r="AY2329" s="148" t="s">
        <v>158</v>
      </c>
    </row>
    <row r="2330" spans="2:65" s="13" customFormat="1">
      <c r="B2330" s="147"/>
      <c r="D2330" s="142" t="s">
        <v>167</v>
      </c>
      <c r="E2330" s="148" t="s">
        <v>1</v>
      </c>
      <c r="F2330" s="149" t="s">
        <v>2911</v>
      </c>
      <c r="H2330" s="150">
        <v>1.57</v>
      </c>
      <c r="L2330" s="147"/>
      <c r="M2330" s="151"/>
      <c r="T2330" s="152"/>
      <c r="AT2330" s="148" t="s">
        <v>167</v>
      </c>
      <c r="AU2330" s="148" t="s">
        <v>82</v>
      </c>
      <c r="AV2330" s="13" t="s">
        <v>82</v>
      </c>
      <c r="AW2330" s="13" t="s">
        <v>28</v>
      </c>
      <c r="AX2330" s="13" t="s">
        <v>72</v>
      </c>
      <c r="AY2330" s="148" t="s">
        <v>158</v>
      </c>
    </row>
    <row r="2331" spans="2:65" s="14" customFormat="1">
      <c r="B2331" s="153"/>
      <c r="D2331" s="142" t="s">
        <v>167</v>
      </c>
      <c r="E2331" s="154" t="s">
        <v>1</v>
      </c>
      <c r="F2331" s="155" t="s">
        <v>200</v>
      </c>
      <c r="H2331" s="156">
        <v>25.03</v>
      </c>
      <c r="L2331" s="153"/>
      <c r="M2331" s="157"/>
      <c r="T2331" s="158"/>
      <c r="AT2331" s="154" t="s">
        <v>167</v>
      </c>
      <c r="AU2331" s="154" t="s">
        <v>82</v>
      </c>
      <c r="AV2331" s="14" t="s">
        <v>165</v>
      </c>
      <c r="AW2331" s="14" t="s">
        <v>28</v>
      </c>
      <c r="AX2331" s="14" t="s">
        <v>80</v>
      </c>
      <c r="AY2331" s="154" t="s">
        <v>158</v>
      </c>
    </row>
    <row r="2332" spans="2:65" s="1" customFormat="1" ht="24.2" customHeight="1">
      <c r="B2332" s="128"/>
      <c r="C2332" s="129" t="s">
        <v>2916</v>
      </c>
      <c r="D2332" s="129" t="s">
        <v>160</v>
      </c>
      <c r="E2332" s="130" t="s">
        <v>2917</v>
      </c>
      <c r="F2332" s="131" t="s">
        <v>2918</v>
      </c>
      <c r="G2332" s="132" t="s">
        <v>212</v>
      </c>
      <c r="H2332" s="133">
        <v>38.871000000000002</v>
      </c>
      <c r="I2332" s="184"/>
      <c r="J2332" s="134">
        <f>ROUND(I2332*H2332,2)</f>
        <v>0</v>
      </c>
      <c r="K2332" s="131" t="s">
        <v>1</v>
      </c>
      <c r="L2332" s="29"/>
      <c r="M2332" s="135" t="s">
        <v>1</v>
      </c>
      <c r="N2332" s="136" t="s">
        <v>37</v>
      </c>
      <c r="O2332" s="137">
        <v>0.22500000000000001</v>
      </c>
      <c r="P2332" s="137">
        <f>O2332*H2332</f>
        <v>8.7459750000000014</v>
      </c>
      <c r="Q2332" s="137">
        <v>6.2E-4</v>
      </c>
      <c r="R2332" s="137">
        <f>Q2332*H2332</f>
        <v>2.410002E-2</v>
      </c>
      <c r="S2332" s="137">
        <v>0</v>
      </c>
      <c r="T2332" s="138">
        <f>S2332*H2332</f>
        <v>0</v>
      </c>
      <c r="AR2332" s="139" t="s">
        <v>255</v>
      </c>
      <c r="AT2332" s="139" t="s">
        <v>160</v>
      </c>
      <c r="AU2332" s="139" t="s">
        <v>82</v>
      </c>
      <c r="AY2332" s="17" t="s">
        <v>158</v>
      </c>
      <c r="BE2332" s="140">
        <f>IF(N2332="základní",J2332,0)</f>
        <v>0</v>
      </c>
      <c r="BF2332" s="140">
        <f>IF(N2332="snížená",J2332,0)</f>
        <v>0</v>
      </c>
      <c r="BG2332" s="140">
        <f>IF(N2332="zákl. přenesená",J2332,0)</f>
        <v>0</v>
      </c>
      <c r="BH2332" s="140">
        <f>IF(N2332="sníž. přenesená",J2332,0)</f>
        <v>0</v>
      </c>
      <c r="BI2332" s="140">
        <f>IF(N2332="nulová",J2332,0)</f>
        <v>0</v>
      </c>
      <c r="BJ2332" s="17" t="s">
        <v>80</v>
      </c>
      <c r="BK2332" s="140">
        <f>ROUND(I2332*H2332,2)</f>
        <v>0</v>
      </c>
      <c r="BL2332" s="17" t="s">
        <v>255</v>
      </c>
      <c r="BM2332" s="139" t="s">
        <v>2919</v>
      </c>
    </row>
    <row r="2333" spans="2:65" s="12" customFormat="1" ht="22.5">
      <c r="B2333" s="141"/>
      <c r="D2333" s="142" t="s">
        <v>167</v>
      </c>
      <c r="E2333" s="143" t="s">
        <v>1</v>
      </c>
      <c r="F2333" s="144" t="s">
        <v>2920</v>
      </c>
      <c r="H2333" s="143" t="s">
        <v>1</v>
      </c>
      <c r="L2333" s="141"/>
      <c r="M2333" s="145"/>
      <c r="T2333" s="146"/>
      <c r="AT2333" s="143" t="s">
        <v>167</v>
      </c>
      <c r="AU2333" s="143" t="s">
        <v>82</v>
      </c>
      <c r="AV2333" s="12" t="s">
        <v>80</v>
      </c>
      <c r="AW2333" s="12" t="s">
        <v>28</v>
      </c>
      <c r="AX2333" s="12" t="s">
        <v>72</v>
      </c>
      <c r="AY2333" s="143" t="s">
        <v>158</v>
      </c>
    </row>
    <row r="2334" spans="2:65" s="12" customFormat="1">
      <c r="B2334" s="141"/>
      <c r="D2334" s="142" t="s">
        <v>167</v>
      </c>
      <c r="E2334" s="143" t="s">
        <v>1</v>
      </c>
      <c r="F2334" s="144" t="s">
        <v>1272</v>
      </c>
      <c r="H2334" s="143" t="s">
        <v>1</v>
      </c>
      <c r="L2334" s="141"/>
      <c r="M2334" s="145"/>
      <c r="T2334" s="146"/>
      <c r="AT2334" s="143" t="s">
        <v>167</v>
      </c>
      <c r="AU2334" s="143" t="s">
        <v>82</v>
      </c>
      <c r="AV2334" s="12" t="s">
        <v>80</v>
      </c>
      <c r="AW2334" s="12" t="s">
        <v>28</v>
      </c>
      <c r="AX2334" s="12" t="s">
        <v>72</v>
      </c>
      <c r="AY2334" s="143" t="s">
        <v>158</v>
      </c>
    </row>
    <row r="2335" spans="2:65" s="12" customFormat="1">
      <c r="B2335" s="141"/>
      <c r="D2335" s="142" t="s">
        <v>167</v>
      </c>
      <c r="E2335" s="143" t="s">
        <v>1</v>
      </c>
      <c r="F2335" s="144" t="s">
        <v>1273</v>
      </c>
      <c r="H2335" s="143" t="s">
        <v>1</v>
      </c>
      <c r="L2335" s="141"/>
      <c r="M2335" s="145"/>
      <c r="T2335" s="146"/>
      <c r="AT2335" s="143" t="s">
        <v>167</v>
      </c>
      <c r="AU2335" s="143" t="s">
        <v>82</v>
      </c>
      <c r="AV2335" s="12" t="s">
        <v>80</v>
      </c>
      <c r="AW2335" s="12" t="s">
        <v>28</v>
      </c>
      <c r="AX2335" s="12" t="s">
        <v>72</v>
      </c>
      <c r="AY2335" s="143" t="s">
        <v>158</v>
      </c>
    </row>
    <row r="2336" spans="2:65" s="13" customFormat="1">
      <c r="B2336" s="147"/>
      <c r="D2336" s="142" t="s">
        <v>167</v>
      </c>
      <c r="E2336" s="148" t="s">
        <v>1</v>
      </c>
      <c r="F2336" s="149" t="s">
        <v>2921</v>
      </c>
      <c r="H2336" s="150">
        <v>18.346</v>
      </c>
      <c r="L2336" s="147"/>
      <c r="M2336" s="151"/>
      <c r="T2336" s="152"/>
      <c r="AT2336" s="148" t="s">
        <v>167</v>
      </c>
      <c r="AU2336" s="148" t="s">
        <v>82</v>
      </c>
      <c r="AV2336" s="13" t="s">
        <v>82</v>
      </c>
      <c r="AW2336" s="13" t="s">
        <v>28</v>
      </c>
      <c r="AX2336" s="13" t="s">
        <v>72</v>
      </c>
      <c r="AY2336" s="148" t="s">
        <v>158</v>
      </c>
    </row>
    <row r="2337" spans="2:65" s="13" customFormat="1">
      <c r="B2337" s="147"/>
      <c r="D2337" s="142" t="s">
        <v>167</v>
      </c>
      <c r="E2337" s="148" t="s">
        <v>1</v>
      </c>
      <c r="F2337" s="149" t="s">
        <v>2922</v>
      </c>
      <c r="H2337" s="150">
        <v>13.565</v>
      </c>
      <c r="L2337" s="147"/>
      <c r="M2337" s="151"/>
      <c r="T2337" s="152"/>
      <c r="AT2337" s="148" t="s">
        <v>167</v>
      </c>
      <c r="AU2337" s="148" t="s">
        <v>82</v>
      </c>
      <c r="AV2337" s="13" t="s">
        <v>82</v>
      </c>
      <c r="AW2337" s="13" t="s">
        <v>28</v>
      </c>
      <c r="AX2337" s="13" t="s">
        <v>72</v>
      </c>
      <c r="AY2337" s="148" t="s">
        <v>158</v>
      </c>
    </row>
    <row r="2338" spans="2:65" s="13" customFormat="1">
      <c r="B2338" s="147"/>
      <c r="D2338" s="142" t="s">
        <v>167</v>
      </c>
      <c r="E2338" s="148" t="s">
        <v>1</v>
      </c>
      <c r="F2338" s="149" t="s">
        <v>2923</v>
      </c>
      <c r="H2338" s="150">
        <v>1.2</v>
      </c>
      <c r="L2338" s="147"/>
      <c r="M2338" s="151"/>
      <c r="T2338" s="152"/>
      <c r="AT2338" s="148" t="s">
        <v>167</v>
      </c>
      <c r="AU2338" s="148" t="s">
        <v>82</v>
      </c>
      <c r="AV2338" s="13" t="s">
        <v>82</v>
      </c>
      <c r="AW2338" s="13" t="s">
        <v>28</v>
      </c>
      <c r="AX2338" s="13" t="s">
        <v>72</v>
      </c>
      <c r="AY2338" s="148" t="s">
        <v>158</v>
      </c>
    </row>
    <row r="2339" spans="2:65" s="15" customFormat="1">
      <c r="B2339" s="168"/>
      <c r="D2339" s="142" t="s">
        <v>167</v>
      </c>
      <c r="E2339" s="169" t="s">
        <v>1</v>
      </c>
      <c r="F2339" s="170" t="s">
        <v>331</v>
      </c>
      <c r="H2339" s="171">
        <v>33.110999999999997</v>
      </c>
      <c r="L2339" s="168"/>
      <c r="M2339" s="172"/>
      <c r="T2339" s="173"/>
      <c r="AT2339" s="169" t="s">
        <v>167</v>
      </c>
      <c r="AU2339" s="169" t="s">
        <v>82</v>
      </c>
      <c r="AV2339" s="15" t="s">
        <v>178</v>
      </c>
      <c r="AW2339" s="15" t="s">
        <v>28</v>
      </c>
      <c r="AX2339" s="15" t="s">
        <v>72</v>
      </c>
      <c r="AY2339" s="169" t="s">
        <v>158</v>
      </c>
    </row>
    <row r="2340" spans="2:65" s="12" customFormat="1">
      <c r="B2340" s="141"/>
      <c r="D2340" s="142" t="s">
        <v>167</v>
      </c>
      <c r="E2340" s="143" t="s">
        <v>1</v>
      </c>
      <c r="F2340" s="144" t="s">
        <v>1282</v>
      </c>
      <c r="H2340" s="143" t="s">
        <v>1</v>
      </c>
      <c r="L2340" s="141"/>
      <c r="M2340" s="145"/>
      <c r="T2340" s="146"/>
      <c r="AT2340" s="143" t="s">
        <v>167</v>
      </c>
      <c r="AU2340" s="143" t="s">
        <v>82</v>
      </c>
      <c r="AV2340" s="12" t="s">
        <v>80</v>
      </c>
      <c r="AW2340" s="12" t="s">
        <v>28</v>
      </c>
      <c r="AX2340" s="12" t="s">
        <v>72</v>
      </c>
      <c r="AY2340" s="143" t="s">
        <v>158</v>
      </c>
    </row>
    <row r="2341" spans="2:65" s="12" customFormat="1">
      <c r="B2341" s="141"/>
      <c r="D2341" s="142" t="s">
        <v>167</v>
      </c>
      <c r="E2341" s="143" t="s">
        <v>1</v>
      </c>
      <c r="F2341" s="144" t="s">
        <v>1273</v>
      </c>
      <c r="H2341" s="143" t="s">
        <v>1</v>
      </c>
      <c r="L2341" s="141"/>
      <c r="M2341" s="145"/>
      <c r="T2341" s="146"/>
      <c r="AT2341" s="143" t="s">
        <v>167</v>
      </c>
      <c r="AU2341" s="143" t="s">
        <v>82</v>
      </c>
      <c r="AV2341" s="12" t="s">
        <v>80</v>
      </c>
      <c r="AW2341" s="12" t="s">
        <v>28</v>
      </c>
      <c r="AX2341" s="12" t="s">
        <v>72</v>
      </c>
      <c r="AY2341" s="143" t="s">
        <v>158</v>
      </c>
    </row>
    <row r="2342" spans="2:65" s="13" customFormat="1">
      <c r="B2342" s="147"/>
      <c r="D2342" s="142" t="s">
        <v>167</v>
      </c>
      <c r="E2342" s="148" t="s">
        <v>1</v>
      </c>
      <c r="F2342" s="149" t="s">
        <v>2924</v>
      </c>
      <c r="H2342" s="150">
        <v>3.5150000000000001</v>
      </c>
      <c r="L2342" s="147"/>
      <c r="M2342" s="151"/>
      <c r="T2342" s="152"/>
      <c r="AT2342" s="148" t="s">
        <v>167</v>
      </c>
      <c r="AU2342" s="148" t="s">
        <v>82</v>
      </c>
      <c r="AV2342" s="13" t="s">
        <v>82</v>
      </c>
      <c r="AW2342" s="13" t="s">
        <v>28</v>
      </c>
      <c r="AX2342" s="13" t="s">
        <v>72</v>
      </c>
      <c r="AY2342" s="148" t="s">
        <v>158</v>
      </c>
    </row>
    <row r="2343" spans="2:65" s="13" customFormat="1">
      <c r="B2343" s="147"/>
      <c r="D2343" s="142" t="s">
        <v>167</v>
      </c>
      <c r="E2343" s="148" t="s">
        <v>1</v>
      </c>
      <c r="F2343" s="149" t="s">
        <v>2925</v>
      </c>
      <c r="H2343" s="150">
        <v>2.2450000000000001</v>
      </c>
      <c r="L2343" s="147"/>
      <c r="M2343" s="151"/>
      <c r="T2343" s="152"/>
      <c r="AT2343" s="148" t="s">
        <v>167</v>
      </c>
      <c r="AU2343" s="148" t="s">
        <v>82</v>
      </c>
      <c r="AV2343" s="13" t="s">
        <v>82</v>
      </c>
      <c r="AW2343" s="13" t="s">
        <v>28</v>
      </c>
      <c r="AX2343" s="13" t="s">
        <v>72</v>
      </c>
      <c r="AY2343" s="148" t="s">
        <v>158</v>
      </c>
    </row>
    <row r="2344" spans="2:65" s="15" customFormat="1">
      <c r="B2344" s="168"/>
      <c r="D2344" s="142" t="s">
        <v>167</v>
      </c>
      <c r="E2344" s="169" t="s">
        <v>1</v>
      </c>
      <c r="F2344" s="170" t="s">
        <v>331</v>
      </c>
      <c r="H2344" s="171">
        <v>5.76</v>
      </c>
      <c r="L2344" s="168"/>
      <c r="M2344" s="172"/>
      <c r="T2344" s="173"/>
      <c r="AT2344" s="169" t="s">
        <v>167</v>
      </c>
      <c r="AU2344" s="169" t="s">
        <v>82</v>
      </c>
      <c r="AV2344" s="15" t="s">
        <v>178</v>
      </c>
      <c r="AW2344" s="15" t="s">
        <v>28</v>
      </c>
      <c r="AX2344" s="15" t="s">
        <v>72</v>
      </c>
      <c r="AY2344" s="169" t="s">
        <v>158</v>
      </c>
    </row>
    <row r="2345" spans="2:65" s="14" customFormat="1">
      <c r="B2345" s="153"/>
      <c r="D2345" s="142" t="s">
        <v>167</v>
      </c>
      <c r="E2345" s="154" t="s">
        <v>1</v>
      </c>
      <c r="F2345" s="155" t="s">
        <v>200</v>
      </c>
      <c r="H2345" s="156">
        <v>38.871000000000002</v>
      </c>
      <c r="L2345" s="153"/>
      <c r="M2345" s="157"/>
      <c r="T2345" s="158"/>
      <c r="AT2345" s="154" t="s">
        <v>167</v>
      </c>
      <c r="AU2345" s="154" t="s">
        <v>82</v>
      </c>
      <c r="AV2345" s="14" t="s">
        <v>165</v>
      </c>
      <c r="AW2345" s="14" t="s">
        <v>28</v>
      </c>
      <c r="AX2345" s="14" t="s">
        <v>80</v>
      </c>
      <c r="AY2345" s="154" t="s">
        <v>158</v>
      </c>
    </row>
    <row r="2346" spans="2:65" s="11" customFormat="1" ht="22.9" customHeight="1">
      <c r="B2346" s="117"/>
      <c r="D2346" s="118" t="s">
        <v>71</v>
      </c>
      <c r="E2346" s="126" t="s">
        <v>2926</v>
      </c>
      <c r="F2346" s="126" t="s">
        <v>2927</v>
      </c>
      <c r="J2346" s="127">
        <f>BK2346</f>
        <v>0</v>
      </c>
      <c r="L2346" s="117"/>
      <c r="M2346" s="121"/>
      <c r="P2346" s="122">
        <f>SUM(P2347:P2411)</f>
        <v>345.32319699999999</v>
      </c>
      <c r="R2346" s="122">
        <f>SUM(R2347:R2411)</f>
        <v>2.8060221900000002</v>
      </c>
      <c r="T2346" s="123">
        <f>SUM(T2347:T2411)</f>
        <v>0.58189014999999999</v>
      </c>
      <c r="AR2346" s="118" t="s">
        <v>82</v>
      </c>
      <c r="AT2346" s="124" t="s">
        <v>71</v>
      </c>
      <c r="AU2346" s="124" t="s">
        <v>80</v>
      </c>
      <c r="AY2346" s="118" t="s">
        <v>158</v>
      </c>
      <c r="BK2346" s="125">
        <f>SUM(BK2347:BK2411)</f>
        <v>0</v>
      </c>
    </row>
    <row r="2347" spans="2:65" s="1" customFormat="1" ht="16.5" customHeight="1">
      <c r="B2347" s="128"/>
      <c r="C2347" s="129" t="s">
        <v>2928</v>
      </c>
      <c r="D2347" s="129" t="s">
        <v>160</v>
      </c>
      <c r="E2347" s="130" t="s">
        <v>2929</v>
      </c>
      <c r="F2347" s="131" t="s">
        <v>2930</v>
      </c>
      <c r="G2347" s="132" t="s">
        <v>212</v>
      </c>
      <c r="H2347" s="133">
        <v>1532.98</v>
      </c>
      <c r="I2347" s="184"/>
      <c r="J2347" s="134">
        <f>ROUND(I2347*H2347,2)</f>
        <v>0</v>
      </c>
      <c r="K2347" s="131" t="s">
        <v>164</v>
      </c>
      <c r="L2347" s="29"/>
      <c r="M2347" s="135" t="s">
        <v>1</v>
      </c>
      <c r="N2347" s="136" t="s">
        <v>37</v>
      </c>
      <c r="O2347" s="137">
        <v>7.3999999999999996E-2</v>
      </c>
      <c r="P2347" s="137">
        <f>O2347*H2347</f>
        <v>113.44051999999999</v>
      </c>
      <c r="Q2347" s="137">
        <v>1E-3</v>
      </c>
      <c r="R2347" s="137">
        <f>Q2347*H2347</f>
        <v>1.53298</v>
      </c>
      <c r="S2347" s="137">
        <v>3.1E-4</v>
      </c>
      <c r="T2347" s="138">
        <f>S2347*H2347</f>
        <v>0.47522380000000003</v>
      </c>
      <c r="AR2347" s="139" t="s">
        <v>255</v>
      </c>
      <c r="AT2347" s="139" t="s">
        <v>160</v>
      </c>
      <c r="AU2347" s="139" t="s">
        <v>82</v>
      </c>
      <c r="AY2347" s="17" t="s">
        <v>158</v>
      </c>
      <c r="BE2347" s="140">
        <f>IF(N2347="základní",J2347,0)</f>
        <v>0</v>
      </c>
      <c r="BF2347" s="140">
        <f>IF(N2347="snížená",J2347,0)</f>
        <v>0</v>
      </c>
      <c r="BG2347" s="140">
        <f>IF(N2347="zákl. přenesená",J2347,0)</f>
        <v>0</v>
      </c>
      <c r="BH2347" s="140">
        <f>IF(N2347="sníž. přenesená",J2347,0)</f>
        <v>0</v>
      </c>
      <c r="BI2347" s="140">
        <f>IF(N2347="nulová",J2347,0)</f>
        <v>0</v>
      </c>
      <c r="BJ2347" s="17" t="s">
        <v>80</v>
      </c>
      <c r="BK2347" s="140">
        <f>ROUND(I2347*H2347,2)</f>
        <v>0</v>
      </c>
      <c r="BL2347" s="17" t="s">
        <v>255</v>
      </c>
      <c r="BM2347" s="139" t="s">
        <v>2931</v>
      </c>
    </row>
    <row r="2348" spans="2:65" s="12" customFormat="1">
      <c r="B2348" s="141"/>
      <c r="D2348" s="142" t="s">
        <v>167</v>
      </c>
      <c r="E2348" s="143" t="s">
        <v>1</v>
      </c>
      <c r="F2348" s="144" t="s">
        <v>535</v>
      </c>
      <c r="H2348" s="143" t="s">
        <v>1</v>
      </c>
      <c r="L2348" s="141"/>
      <c r="M2348" s="145"/>
      <c r="T2348" s="146"/>
      <c r="AT2348" s="143" t="s">
        <v>167</v>
      </c>
      <c r="AU2348" s="143" t="s">
        <v>82</v>
      </c>
      <c r="AV2348" s="12" t="s">
        <v>80</v>
      </c>
      <c r="AW2348" s="12" t="s">
        <v>28</v>
      </c>
      <c r="AX2348" s="12" t="s">
        <v>72</v>
      </c>
      <c r="AY2348" s="143" t="s">
        <v>158</v>
      </c>
    </row>
    <row r="2349" spans="2:65" s="13" customFormat="1">
      <c r="B2349" s="147"/>
      <c r="D2349" s="142" t="s">
        <v>167</v>
      </c>
      <c r="E2349" s="148" t="s">
        <v>1</v>
      </c>
      <c r="F2349" s="149" t="s">
        <v>2932</v>
      </c>
      <c r="H2349" s="150">
        <v>240.7</v>
      </c>
      <c r="L2349" s="147"/>
      <c r="M2349" s="151"/>
      <c r="T2349" s="152"/>
      <c r="AT2349" s="148" t="s">
        <v>167</v>
      </c>
      <c r="AU2349" s="148" t="s">
        <v>82</v>
      </c>
      <c r="AV2349" s="13" t="s">
        <v>82</v>
      </c>
      <c r="AW2349" s="13" t="s">
        <v>28</v>
      </c>
      <c r="AX2349" s="13" t="s">
        <v>72</v>
      </c>
      <c r="AY2349" s="148" t="s">
        <v>158</v>
      </c>
    </row>
    <row r="2350" spans="2:65" s="12" customFormat="1">
      <c r="B2350" s="141"/>
      <c r="D2350" s="142" t="s">
        <v>167</v>
      </c>
      <c r="E2350" s="143" t="s">
        <v>1</v>
      </c>
      <c r="F2350" s="144" t="s">
        <v>537</v>
      </c>
      <c r="H2350" s="143" t="s">
        <v>1</v>
      </c>
      <c r="L2350" s="141"/>
      <c r="M2350" s="145"/>
      <c r="T2350" s="146"/>
      <c r="AT2350" s="143" t="s">
        <v>167</v>
      </c>
      <c r="AU2350" s="143" t="s">
        <v>82</v>
      </c>
      <c r="AV2350" s="12" t="s">
        <v>80</v>
      </c>
      <c r="AW2350" s="12" t="s">
        <v>28</v>
      </c>
      <c r="AX2350" s="12" t="s">
        <v>72</v>
      </c>
      <c r="AY2350" s="143" t="s">
        <v>158</v>
      </c>
    </row>
    <row r="2351" spans="2:65" s="13" customFormat="1">
      <c r="B2351" s="147"/>
      <c r="D2351" s="142" t="s">
        <v>167</v>
      </c>
      <c r="E2351" s="148" t="s">
        <v>1</v>
      </c>
      <c r="F2351" s="149" t="s">
        <v>538</v>
      </c>
      <c r="H2351" s="150">
        <v>51.551000000000002</v>
      </c>
      <c r="L2351" s="147"/>
      <c r="M2351" s="151"/>
      <c r="T2351" s="152"/>
      <c r="AT2351" s="148" t="s">
        <v>167</v>
      </c>
      <c r="AU2351" s="148" t="s">
        <v>82</v>
      </c>
      <c r="AV2351" s="13" t="s">
        <v>82</v>
      </c>
      <c r="AW2351" s="13" t="s">
        <v>28</v>
      </c>
      <c r="AX2351" s="13" t="s">
        <v>72</v>
      </c>
      <c r="AY2351" s="148" t="s">
        <v>158</v>
      </c>
    </row>
    <row r="2352" spans="2:65" s="12" customFormat="1">
      <c r="B2352" s="141"/>
      <c r="D2352" s="142" t="s">
        <v>167</v>
      </c>
      <c r="E2352" s="143" t="s">
        <v>1</v>
      </c>
      <c r="F2352" s="144" t="s">
        <v>2933</v>
      </c>
      <c r="H2352" s="143" t="s">
        <v>1</v>
      </c>
      <c r="L2352" s="141"/>
      <c r="M2352" s="145"/>
      <c r="T2352" s="146"/>
      <c r="AT2352" s="143" t="s">
        <v>167</v>
      </c>
      <c r="AU2352" s="143" t="s">
        <v>82</v>
      </c>
      <c r="AV2352" s="12" t="s">
        <v>80</v>
      </c>
      <c r="AW2352" s="12" t="s">
        <v>28</v>
      </c>
      <c r="AX2352" s="12" t="s">
        <v>72</v>
      </c>
      <c r="AY2352" s="143" t="s">
        <v>158</v>
      </c>
    </row>
    <row r="2353" spans="2:51" s="13" customFormat="1">
      <c r="B2353" s="147"/>
      <c r="D2353" s="142" t="s">
        <v>167</v>
      </c>
      <c r="E2353" s="148" t="s">
        <v>1</v>
      </c>
      <c r="F2353" s="149" t="s">
        <v>549</v>
      </c>
      <c r="H2353" s="150">
        <v>137.6</v>
      </c>
      <c r="L2353" s="147"/>
      <c r="M2353" s="151"/>
      <c r="T2353" s="152"/>
      <c r="AT2353" s="148" t="s">
        <v>167</v>
      </c>
      <c r="AU2353" s="148" t="s">
        <v>82</v>
      </c>
      <c r="AV2353" s="13" t="s">
        <v>82</v>
      </c>
      <c r="AW2353" s="13" t="s">
        <v>28</v>
      </c>
      <c r="AX2353" s="13" t="s">
        <v>72</v>
      </c>
      <c r="AY2353" s="148" t="s">
        <v>158</v>
      </c>
    </row>
    <row r="2354" spans="2:51" s="12" customFormat="1">
      <c r="B2354" s="141"/>
      <c r="D2354" s="142" t="s">
        <v>167</v>
      </c>
      <c r="E2354" s="143" t="s">
        <v>1</v>
      </c>
      <c r="F2354" s="144" t="s">
        <v>550</v>
      </c>
      <c r="H2354" s="143" t="s">
        <v>1</v>
      </c>
      <c r="L2354" s="141"/>
      <c r="M2354" s="145"/>
      <c r="T2354" s="146"/>
      <c r="AT2354" s="143" t="s">
        <v>167</v>
      </c>
      <c r="AU2354" s="143" t="s">
        <v>82</v>
      </c>
      <c r="AV2354" s="12" t="s">
        <v>80</v>
      </c>
      <c r="AW2354" s="12" t="s">
        <v>28</v>
      </c>
      <c r="AX2354" s="12" t="s">
        <v>72</v>
      </c>
      <c r="AY2354" s="143" t="s">
        <v>158</v>
      </c>
    </row>
    <row r="2355" spans="2:51" s="13" customFormat="1">
      <c r="B2355" s="147"/>
      <c r="D2355" s="142" t="s">
        <v>167</v>
      </c>
      <c r="E2355" s="148" t="s">
        <v>1</v>
      </c>
      <c r="F2355" s="149" t="s">
        <v>551</v>
      </c>
      <c r="H2355" s="150">
        <v>34.432000000000002</v>
      </c>
      <c r="L2355" s="147"/>
      <c r="M2355" s="151"/>
      <c r="T2355" s="152"/>
      <c r="AT2355" s="148" t="s">
        <v>167</v>
      </c>
      <c r="AU2355" s="148" t="s">
        <v>82</v>
      </c>
      <c r="AV2355" s="13" t="s">
        <v>82</v>
      </c>
      <c r="AW2355" s="13" t="s">
        <v>28</v>
      </c>
      <c r="AX2355" s="13" t="s">
        <v>72</v>
      </c>
      <c r="AY2355" s="148" t="s">
        <v>158</v>
      </c>
    </row>
    <row r="2356" spans="2:51" s="13" customFormat="1">
      <c r="B2356" s="147"/>
      <c r="D2356" s="142" t="s">
        <v>167</v>
      </c>
      <c r="E2356" s="148" t="s">
        <v>1</v>
      </c>
      <c r="F2356" s="149" t="s">
        <v>563</v>
      </c>
      <c r="H2356" s="150">
        <v>116.2</v>
      </c>
      <c r="L2356" s="147"/>
      <c r="M2356" s="151"/>
      <c r="T2356" s="152"/>
      <c r="AT2356" s="148" t="s">
        <v>167</v>
      </c>
      <c r="AU2356" s="148" t="s">
        <v>82</v>
      </c>
      <c r="AV2356" s="13" t="s">
        <v>82</v>
      </c>
      <c r="AW2356" s="13" t="s">
        <v>28</v>
      </c>
      <c r="AX2356" s="13" t="s">
        <v>72</v>
      </c>
      <c r="AY2356" s="148" t="s">
        <v>158</v>
      </c>
    </row>
    <row r="2357" spans="2:51" s="12" customFormat="1">
      <c r="B2357" s="141"/>
      <c r="D2357" s="142" t="s">
        <v>167</v>
      </c>
      <c r="E2357" s="143" t="s">
        <v>1</v>
      </c>
      <c r="F2357" s="144" t="s">
        <v>550</v>
      </c>
      <c r="H2357" s="143" t="s">
        <v>1</v>
      </c>
      <c r="L2357" s="141"/>
      <c r="M2357" s="145"/>
      <c r="T2357" s="146"/>
      <c r="AT2357" s="143" t="s">
        <v>167</v>
      </c>
      <c r="AU2357" s="143" t="s">
        <v>82</v>
      </c>
      <c r="AV2357" s="12" t="s">
        <v>80</v>
      </c>
      <c r="AW2357" s="12" t="s">
        <v>28</v>
      </c>
      <c r="AX2357" s="12" t="s">
        <v>72</v>
      </c>
      <c r="AY2357" s="143" t="s">
        <v>158</v>
      </c>
    </row>
    <row r="2358" spans="2:51" s="13" customFormat="1">
      <c r="B2358" s="147"/>
      <c r="D2358" s="142" t="s">
        <v>167</v>
      </c>
      <c r="E2358" s="148" t="s">
        <v>1</v>
      </c>
      <c r="F2358" s="149" t="s">
        <v>564</v>
      </c>
      <c r="H2358" s="150">
        <v>39.506999999999998</v>
      </c>
      <c r="L2358" s="147"/>
      <c r="M2358" s="151"/>
      <c r="T2358" s="152"/>
      <c r="AT2358" s="148" t="s">
        <v>167</v>
      </c>
      <c r="AU2358" s="148" t="s">
        <v>82</v>
      </c>
      <c r="AV2358" s="13" t="s">
        <v>82</v>
      </c>
      <c r="AW2358" s="13" t="s">
        <v>28</v>
      </c>
      <c r="AX2358" s="13" t="s">
        <v>72</v>
      </c>
      <c r="AY2358" s="148" t="s">
        <v>158</v>
      </c>
    </row>
    <row r="2359" spans="2:51" s="13" customFormat="1">
      <c r="B2359" s="147"/>
      <c r="D2359" s="142" t="s">
        <v>167</v>
      </c>
      <c r="E2359" s="148" t="s">
        <v>1</v>
      </c>
      <c r="F2359" s="149" t="s">
        <v>565</v>
      </c>
      <c r="H2359" s="150">
        <v>37.200000000000003</v>
      </c>
      <c r="L2359" s="147"/>
      <c r="M2359" s="151"/>
      <c r="T2359" s="152"/>
      <c r="AT2359" s="148" t="s">
        <v>167</v>
      </c>
      <c r="AU2359" s="148" t="s">
        <v>82</v>
      </c>
      <c r="AV2359" s="13" t="s">
        <v>82</v>
      </c>
      <c r="AW2359" s="13" t="s">
        <v>28</v>
      </c>
      <c r="AX2359" s="13" t="s">
        <v>72</v>
      </c>
      <c r="AY2359" s="148" t="s">
        <v>158</v>
      </c>
    </row>
    <row r="2360" spans="2:51" s="15" customFormat="1">
      <c r="B2360" s="168"/>
      <c r="D2360" s="142" t="s">
        <v>167</v>
      </c>
      <c r="E2360" s="169" t="s">
        <v>1</v>
      </c>
      <c r="F2360" s="170" t="s">
        <v>331</v>
      </c>
      <c r="H2360" s="171">
        <v>657.19</v>
      </c>
      <c r="L2360" s="168"/>
      <c r="M2360" s="172"/>
      <c r="T2360" s="173"/>
      <c r="AT2360" s="169" t="s">
        <v>167</v>
      </c>
      <c r="AU2360" s="169" t="s">
        <v>82</v>
      </c>
      <c r="AV2360" s="15" t="s">
        <v>178</v>
      </c>
      <c r="AW2360" s="15" t="s">
        <v>28</v>
      </c>
      <c r="AX2360" s="15" t="s">
        <v>72</v>
      </c>
      <c r="AY2360" s="169" t="s">
        <v>158</v>
      </c>
    </row>
    <row r="2361" spans="2:51" s="12" customFormat="1">
      <c r="B2361" s="141"/>
      <c r="D2361" s="142" t="s">
        <v>167</v>
      </c>
      <c r="E2361" s="143" t="s">
        <v>1</v>
      </c>
      <c r="F2361" s="144" t="s">
        <v>2934</v>
      </c>
      <c r="H2361" s="143" t="s">
        <v>1</v>
      </c>
      <c r="L2361" s="141"/>
      <c r="M2361" s="145"/>
      <c r="T2361" s="146"/>
      <c r="AT2361" s="143" t="s">
        <v>167</v>
      </c>
      <c r="AU2361" s="143" t="s">
        <v>82</v>
      </c>
      <c r="AV2361" s="12" t="s">
        <v>80</v>
      </c>
      <c r="AW2361" s="12" t="s">
        <v>28</v>
      </c>
      <c r="AX2361" s="12" t="s">
        <v>72</v>
      </c>
      <c r="AY2361" s="143" t="s">
        <v>158</v>
      </c>
    </row>
    <row r="2362" spans="2:51" s="13" customFormat="1" ht="22.5">
      <c r="B2362" s="147"/>
      <c r="D2362" s="142" t="s">
        <v>167</v>
      </c>
      <c r="E2362" s="148" t="s">
        <v>1</v>
      </c>
      <c r="F2362" s="149" t="s">
        <v>2935</v>
      </c>
      <c r="H2362" s="150">
        <v>44.256</v>
      </c>
      <c r="L2362" s="147"/>
      <c r="M2362" s="151"/>
      <c r="T2362" s="152"/>
      <c r="AT2362" s="148" t="s">
        <v>167</v>
      </c>
      <c r="AU2362" s="148" t="s">
        <v>82</v>
      </c>
      <c r="AV2362" s="13" t="s">
        <v>82</v>
      </c>
      <c r="AW2362" s="13" t="s">
        <v>28</v>
      </c>
      <c r="AX2362" s="13" t="s">
        <v>72</v>
      </c>
      <c r="AY2362" s="148" t="s">
        <v>158</v>
      </c>
    </row>
    <row r="2363" spans="2:51" s="13" customFormat="1">
      <c r="B2363" s="147"/>
      <c r="D2363" s="142" t="s">
        <v>167</v>
      </c>
      <c r="E2363" s="148" t="s">
        <v>1</v>
      </c>
      <c r="F2363" s="149" t="s">
        <v>2936</v>
      </c>
      <c r="H2363" s="150">
        <v>44.718000000000004</v>
      </c>
      <c r="L2363" s="147"/>
      <c r="M2363" s="151"/>
      <c r="T2363" s="152"/>
      <c r="AT2363" s="148" t="s">
        <v>167</v>
      </c>
      <c r="AU2363" s="148" t="s">
        <v>82</v>
      </c>
      <c r="AV2363" s="13" t="s">
        <v>82</v>
      </c>
      <c r="AW2363" s="13" t="s">
        <v>28</v>
      </c>
      <c r="AX2363" s="13" t="s">
        <v>72</v>
      </c>
      <c r="AY2363" s="148" t="s">
        <v>158</v>
      </c>
    </row>
    <row r="2364" spans="2:51" s="13" customFormat="1">
      <c r="B2364" s="147"/>
      <c r="D2364" s="142" t="s">
        <v>167</v>
      </c>
      <c r="E2364" s="148" t="s">
        <v>1</v>
      </c>
      <c r="F2364" s="149" t="s">
        <v>2937</v>
      </c>
      <c r="H2364" s="150">
        <v>48.332999999999998</v>
      </c>
      <c r="L2364" s="147"/>
      <c r="M2364" s="151"/>
      <c r="T2364" s="152"/>
      <c r="AT2364" s="148" t="s">
        <v>167</v>
      </c>
      <c r="AU2364" s="148" t="s">
        <v>82</v>
      </c>
      <c r="AV2364" s="13" t="s">
        <v>82</v>
      </c>
      <c r="AW2364" s="13" t="s">
        <v>28</v>
      </c>
      <c r="AX2364" s="13" t="s">
        <v>72</v>
      </c>
      <c r="AY2364" s="148" t="s">
        <v>158</v>
      </c>
    </row>
    <row r="2365" spans="2:51" s="13" customFormat="1">
      <c r="B2365" s="147"/>
      <c r="D2365" s="142" t="s">
        <v>167</v>
      </c>
      <c r="E2365" s="148" t="s">
        <v>1</v>
      </c>
      <c r="F2365" s="149" t="s">
        <v>2938</v>
      </c>
      <c r="H2365" s="150">
        <v>36.884</v>
      </c>
      <c r="L2365" s="147"/>
      <c r="M2365" s="151"/>
      <c r="T2365" s="152"/>
      <c r="AT2365" s="148" t="s">
        <v>167</v>
      </c>
      <c r="AU2365" s="148" t="s">
        <v>82</v>
      </c>
      <c r="AV2365" s="13" t="s">
        <v>82</v>
      </c>
      <c r="AW2365" s="13" t="s">
        <v>28</v>
      </c>
      <c r="AX2365" s="13" t="s">
        <v>72</v>
      </c>
      <c r="AY2365" s="148" t="s">
        <v>158</v>
      </c>
    </row>
    <row r="2366" spans="2:51" s="13" customFormat="1">
      <c r="B2366" s="147"/>
      <c r="D2366" s="142" t="s">
        <v>167</v>
      </c>
      <c r="E2366" s="148" t="s">
        <v>1</v>
      </c>
      <c r="F2366" s="149" t="s">
        <v>2939</v>
      </c>
      <c r="H2366" s="150">
        <v>30.695</v>
      </c>
      <c r="L2366" s="147"/>
      <c r="M2366" s="151"/>
      <c r="T2366" s="152"/>
      <c r="AT2366" s="148" t="s">
        <v>167</v>
      </c>
      <c r="AU2366" s="148" t="s">
        <v>82</v>
      </c>
      <c r="AV2366" s="13" t="s">
        <v>82</v>
      </c>
      <c r="AW2366" s="13" t="s">
        <v>28</v>
      </c>
      <c r="AX2366" s="13" t="s">
        <v>72</v>
      </c>
      <c r="AY2366" s="148" t="s">
        <v>158</v>
      </c>
    </row>
    <row r="2367" spans="2:51" s="13" customFormat="1">
      <c r="B2367" s="147"/>
      <c r="D2367" s="142" t="s">
        <v>167</v>
      </c>
      <c r="E2367" s="148" t="s">
        <v>1</v>
      </c>
      <c r="F2367" s="149" t="s">
        <v>2940</v>
      </c>
      <c r="H2367" s="150">
        <v>26.486000000000001</v>
      </c>
      <c r="L2367" s="147"/>
      <c r="M2367" s="151"/>
      <c r="T2367" s="152"/>
      <c r="AT2367" s="148" t="s">
        <v>167</v>
      </c>
      <c r="AU2367" s="148" t="s">
        <v>82</v>
      </c>
      <c r="AV2367" s="13" t="s">
        <v>82</v>
      </c>
      <c r="AW2367" s="13" t="s">
        <v>28</v>
      </c>
      <c r="AX2367" s="13" t="s">
        <v>72</v>
      </c>
      <c r="AY2367" s="148" t="s">
        <v>158</v>
      </c>
    </row>
    <row r="2368" spans="2:51" s="13" customFormat="1" ht="22.5">
      <c r="B2368" s="147"/>
      <c r="D2368" s="142" t="s">
        <v>167</v>
      </c>
      <c r="E2368" s="148" t="s">
        <v>1</v>
      </c>
      <c r="F2368" s="149" t="s">
        <v>2941</v>
      </c>
      <c r="H2368" s="150">
        <v>111.78700000000001</v>
      </c>
      <c r="L2368" s="147"/>
      <c r="M2368" s="151"/>
      <c r="T2368" s="152"/>
      <c r="AT2368" s="148" t="s">
        <v>167</v>
      </c>
      <c r="AU2368" s="148" t="s">
        <v>82</v>
      </c>
      <c r="AV2368" s="13" t="s">
        <v>82</v>
      </c>
      <c r="AW2368" s="13" t="s">
        <v>28</v>
      </c>
      <c r="AX2368" s="13" t="s">
        <v>72</v>
      </c>
      <c r="AY2368" s="148" t="s">
        <v>158</v>
      </c>
    </row>
    <row r="2369" spans="2:51" s="13" customFormat="1" ht="22.5">
      <c r="B2369" s="147"/>
      <c r="D2369" s="142" t="s">
        <v>167</v>
      </c>
      <c r="E2369" s="148" t="s">
        <v>1</v>
      </c>
      <c r="F2369" s="149" t="s">
        <v>2942</v>
      </c>
      <c r="H2369" s="150">
        <v>13.146000000000001</v>
      </c>
      <c r="L2369" s="147"/>
      <c r="M2369" s="151"/>
      <c r="T2369" s="152"/>
      <c r="AT2369" s="148" t="s">
        <v>167</v>
      </c>
      <c r="AU2369" s="148" t="s">
        <v>82</v>
      </c>
      <c r="AV2369" s="13" t="s">
        <v>82</v>
      </c>
      <c r="AW2369" s="13" t="s">
        <v>28</v>
      </c>
      <c r="AX2369" s="13" t="s">
        <v>72</v>
      </c>
      <c r="AY2369" s="148" t="s">
        <v>158</v>
      </c>
    </row>
    <row r="2370" spans="2:51" s="13" customFormat="1">
      <c r="B2370" s="147"/>
      <c r="D2370" s="142" t="s">
        <v>167</v>
      </c>
      <c r="E2370" s="148" t="s">
        <v>1</v>
      </c>
      <c r="F2370" s="149" t="s">
        <v>585</v>
      </c>
      <c r="H2370" s="150">
        <v>3.0720000000000001</v>
      </c>
      <c r="L2370" s="147"/>
      <c r="M2370" s="151"/>
      <c r="T2370" s="152"/>
      <c r="AT2370" s="148" t="s">
        <v>167</v>
      </c>
      <c r="AU2370" s="148" t="s">
        <v>82</v>
      </c>
      <c r="AV2370" s="13" t="s">
        <v>82</v>
      </c>
      <c r="AW2370" s="13" t="s">
        <v>28</v>
      </c>
      <c r="AX2370" s="13" t="s">
        <v>72</v>
      </c>
      <c r="AY2370" s="148" t="s">
        <v>158</v>
      </c>
    </row>
    <row r="2371" spans="2:51" s="13" customFormat="1" ht="22.5">
      <c r="B2371" s="147"/>
      <c r="D2371" s="142" t="s">
        <v>167</v>
      </c>
      <c r="E2371" s="148" t="s">
        <v>1</v>
      </c>
      <c r="F2371" s="149" t="s">
        <v>2943</v>
      </c>
      <c r="H2371" s="150">
        <v>76.659000000000006</v>
      </c>
      <c r="L2371" s="147"/>
      <c r="M2371" s="151"/>
      <c r="T2371" s="152"/>
      <c r="AT2371" s="148" t="s">
        <v>167</v>
      </c>
      <c r="AU2371" s="148" t="s">
        <v>82</v>
      </c>
      <c r="AV2371" s="13" t="s">
        <v>82</v>
      </c>
      <c r="AW2371" s="13" t="s">
        <v>28</v>
      </c>
      <c r="AX2371" s="13" t="s">
        <v>72</v>
      </c>
      <c r="AY2371" s="148" t="s">
        <v>158</v>
      </c>
    </row>
    <row r="2372" spans="2:51" s="13" customFormat="1" ht="22.5">
      <c r="B2372" s="147"/>
      <c r="D2372" s="142" t="s">
        <v>167</v>
      </c>
      <c r="E2372" s="148" t="s">
        <v>1</v>
      </c>
      <c r="F2372" s="149" t="s">
        <v>2944</v>
      </c>
      <c r="H2372" s="150">
        <v>99.153999999999996</v>
      </c>
      <c r="L2372" s="147"/>
      <c r="M2372" s="151"/>
      <c r="T2372" s="152"/>
      <c r="AT2372" s="148" t="s">
        <v>167</v>
      </c>
      <c r="AU2372" s="148" t="s">
        <v>82</v>
      </c>
      <c r="AV2372" s="13" t="s">
        <v>82</v>
      </c>
      <c r="AW2372" s="13" t="s">
        <v>28</v>
      </c>
      <c r="AX2372" s="13" t="s">
        <v>72</v>
      </c>
      <c r="AY2372" s="148" t="s">
        <v>158</v>
      </c>
    </row>
    <row r="2373" spans="2:51" s="13" customFormat="1">
      <c r="B2373" s="147"/>
      <c r="D2373" s="142" t="s">
        <v>167</v>
      </c>
      <c r="E2373" s="148" t="s">
        <v>1</v>
      </c>
      <c r="F2373" s="149" t="s">
        <v>2945</v>
      </c>
      <c r="H2373" s="150">
        <v>5.2279999999999998</v>
      </c>
      <c r="L2373" s="147"/>
      <c r="M2373" s="151"/>
      <c r="T2373" s="152"/>
      <c r="AT2373" s="148" t="s">
        <v>167</v>
      </c>
      <c r="AU2373" s="148" t="s">
        <v>82</v>
      </c>
      <c r="AV2373" s="13" t="s">
        <v>82</v>
      </c>
      <c r="AW2373" s="13" t="s">
        <v>28</v>
      </c>
      <c r="AX2373" s="13" t="s">
        <v>72</v>
      </c>
      <c r="AY2373" s="148" t="s">
        <v>158</v>
      </c>
    </row>
    <row r="2374" spans="2:51" s="12" customFormat="1">
      <c r="B2374" s="141"/>
      <c r="D2374" s="142" t="s">
        <v>167</v>
      </c>
      <c r="E2374" s="143" t="s">
        <v>1</v>
      </c>
      <c r="F2374" s="144" t="s">
        <v>2946</v>
      </c>
      <c r="H2374" s="143" t="s">
        <v>1</v>
      </c>
      <c r="L2374" s="141"/>
      <c r="M2374" s="145"/>
      <c r="T2374" s="146"/>
      <c r="AT2374" s="143" t="s">
        <v>167</v>
      </c>
      <c r="AU2374" s="143" t="s">
        <v>82</v>
      </c>
      <c r="AV2374" s="12" t="s">
        <v>80</v>
      </c>
      <c r="AW2374" s="12" t="s">
        <v>28</v>
      </c>
      <c r="AX2374" s="12" t="s">
        <v>72</v>
      </c>
      <c r="AY2374" s="143" t="s">
        <v>158</v>
      </c>
    </row>
    <row r="2375" spans="2:51" s="13" customFormat="1">
      <c r="B2375" s="147"/>
      <c r="D2375" s="142" t="s">
        <v>167</v>
      </c>
      <c r="E2375" s="148" t="s">
        <v>1</v>
      </c>
      <c r="F2375" s="149" t="s">
        <v>2947</v>
      </c>
      <c r="H2375" s="150">
        <v>57.405000000000001</v>
      </c>
      <c r="L2375" s="147"/>
      <c r="M2375" s="151"/>
      <c r="T2375" s="152"/>
      <c r="AT2375" s="148" t="s">
        <v>167</v>
      </c>
      <c r="AU2375" s="148" t="s">
        <v>82</v>
      </c>
      <c r="AV2375" s="13" t="s">
        <v>82</v>
      </c>
      <c r="AW2375" s="13" t="s">
        <v>28</v>
      </c>
      <c r="AX2375" s="13" t="s">
        <v>72</v>
      </c>
      <c r="AY2375" s="148" t="s">
        <v>158</v>
      </c>
    </row>
    <row r="2376" spans="2:51" s="13" customFormat="1">
      <c r="B2376" s="147"/>
      <c r="D2376" s="142" t="s">
        <v>167</v>
      </c>
      <c r="E2376" s="148" t="s">
        <v>1</v>
      </c>
      <c r="F2376" s="149" t="s">
        <v>2948</v>
      </c>
      <c r="H2376" s="150">
        <v>48.932000000000002</v>
      </c>
      <c r="L2376" s="147"/>
      <c r="M2376" s="151"/>
      <c r="T2376" s="152"/>
      <c r="AT2376" s="148" t="s">
        <v>167</v>
      </c>
      <c r="AU2376" s="148" t="s">
        <v>82</v>
      </c>
      <c r="AV2376" s="13" t="s">
        <v>82</v>
      </c>
      <c r="AW2376" s="13" t="s">
        <v>28</v>
      </c>
      <c r="AX2376" s="13" t="s">
        <v>72</v>
      </c>
      <c r="AY2376" s="148" t="s">
        <v>158</v>
      </c>
    </row>
    <row r="2377" spans="2:51" s="13" customFormat="1">
      <c r="B2377" s="147"/>
      <c r="D2377" s="142" t="s">
        <v>167</v>
      </c>
      <c r="E2377" s="148" t="s">
        <v>1</v>
      </c>
      <c r="F2377" s="149" t="s">
        <v>2949</v>
      </c>
      <c r="H2377" s="150">
        <v>34.627000000000002</v>
      </c>
      <c r="L2377" s="147"/>
      <c r="M2377" s="151"/>
      <c r="T2377" s="152"/>
      <c r="AT2377" s="148" t="s">
        <v>167</v>
      </c>
      <c r="AU2377" s="148" t="s">
        <v>82</v>
      </c>
      <c r="AV2377" s="13" t="s">
        <v>82</v>
      </c>
      <c r="AW2377" s="13" t="s">
        <v>28</v>
      </c>
      <c r="AX2377" s="13" t="s">
        <v>72</v>
      </c>
      <c r="AY2377" s="148" t="s">
        <v>158</v>
      </c>
    </row>
    <row r="2378" spans="2:51" s="12" customFormat="1">
      <c r="B2378" s="141"/>
      <c r="D2378" s="142" t="s">
        <v>167</v>
      </c>
      <c r="E2378" s="143" t="s">
        <v>1</v>
      </c>
      <c r="F2378" s="144" t="s">
        <v>2950</v>
      </c>
      <c r="H2378" s="143" t="s">
        <v>1</v>
      </c>
      <c r="L2378" s="141"/>
      <c r="M2378" s="145"/>
      <c r="T2378" s="146"/>
      <c r="AT2378" s="143" t="s">
        <v>167</v>
      </c>
      <c r="AU2378" s="143" t="s">
        <v>82</v>
      </c>
      <c r="AV2378" s="12" t="s">
        <v>80</v>
      </c>
      <c r="AW2378" s="12" t="s">
        <v>28</v>
      </c>
      <c r="AX2378" s="12" t="s">
        <v>72</v>
      </c>
      <c r="AY2378" s="143" t="s">
        <v>158</v>
      </c>
    </row>
    <row r="2379" spans="2:51" s="13" customFormat="1">
      <c r="B2379" s="147"/>
      <c r="D2379" s="142" t="s">
        <v>167</v>
      </c>
      <c r="E2379" s="148" t="s">
        <v>1</v>
      </c>
      <c r="F2379" s="149" t="s">
        <v>2951</v>
      </c>
      <c r="H2379" s="150">
        <v>59.148000000000003</v>
      </c>
      <c r="L2379" s="147"/>
      <c r="M2379" s="151"/>
      <c r="T2379" s="152"/>
      <c r="AT2379" s="148" t="s">
        <v>167</v>
      </c>
      <c r="AU2379" s="148" t="s">
        <v>82</v>
      </c>
      <c r="AV2379" s="13" t="s">
        <v>82</v>
      </c>
      <c r="AW2379" s="13" t="s">
        <v>28</v>
      </c>
      <c r="AX2379" s="13" t="s">
        <v>72</v>
      </c>
      <c r="AY2379" s="148" t="s">
        <v>158</v>
      </c>
    </row>
    <row r="2380" spans="2:51" s="13" customFormat="1">
      <c r="B2380" s="147"/>
      <c r="D2380" s="142" t="s">
        <v>167</v>
      </c>
      <c r="E2380" s="148" t="s">
        <v>1</v>
      </c>
      <c r="F2380" s="149" t="s">
        <v>2952</v>
      </c>
      <c r="H2380" s="150">
        <v>34.481000000000002</v>
      </c>
      <c r="L2380" s="147"/>
      <c r="M2380" s="151"/>
      <c r="T2380" s="152"/>
      <c r="AT2380" s="148" t="s">
        <v>167</v>
      </c>
      <c r="AU2380" s="148" t="s">
        <v>82</v>
      </c>
      <c r="AV2380" s="13" t="s">
        <v>82</v>
      </c>
      <c r="AW2380" s="13" t="s">
        <v>28</v>
      </c>
      <c r="AX2380" s="13" t="s">
        <v>72</v>
      </c>
      <c r="AY2380" s="148" t="s">
        <v>158</v>
      </c>
    </row>
    <row r="2381" spans="2:51" s="12" customFormat="1">
      <c r="B2381" s="141"/>
      <c r="D2381" s="142" t="s">
        <v>167</v>
      </c>
      <c r="E2381" s="143" t="s">
        <v>1</v>
      </c>
      <c r="F2381" s="144" t="s">
        <v>2953</v>
      </c>
      <c r="H2381" s="143" t="s">
        <v>1</v>
      </c>
      <c r="L2381" s="141"/>
      <c r="M2381" s="145"/>
      <c r="T2381" s="146"/>
      <c r="AT2381" s="143" t="s">
        <v>167</v>
      </c>
      <c r="AU2381" s="143" t="s">
        <v>82</v>
      </c>
      <c r="AV2381" s="12" t="s">
        <v>80</v>
      </c>
      <c r="AW2381" s="12" t="s">
        <v>28</v>
      </c>
      <c r="AX2381" s="12" t="s">
        <v>72</v>
      </c>
      <c r="AY2381" s="143" t="s">
        <v>158</v>
      </c>
    </row>
    <row r="2382" spans="2:51" s="13" customFormat="1">
      <c r="B2382" s="147"/>
      <c r="D2382" s="142" t="s">
        <v>167</v>
      </c>
      <c r="E2382" s="148" t="s">
        <v>1</v>
      </c>
      <c r="F2382" s="149" t="s">
        <v>811</v>
      </c>
      <c r="H2382" s="150">
        <v>49.42</v>
      </c>
      <c r="L2382" s="147"/>
      <c r="M2382" s="151"/>
      <c r="T2382" s="152"/>
      <c r="AT2382" s="148" t="s">
        <v>167</v>
      </c>
      <c r="AU2382" s="148" t="s">
        <v>82</v>
      </c>
      <c r="AV2382" s="13" t="s">
        <v>82</v>
      </c>
      <c r="AW2382" s="13" t="s">
        <v>28</v>
      </c>
      <c r="AX2382" s="13" t="s">
        <v>72</v>
      </c>
      <c r="AY2382" s="148" t="s">
        <v>158</v>
      </c>
    </row>
    <row r="2383" spans="2:51" s="13" customFormat="1">
      <c r="B2383" s="147"/>
      <c r="D2383" s="142" t="s">
        <v>167</v>
      </c>
      <c r="E2383" s="148" t="s">
        <v>1</v>
      </c>
      <c r="F2383" s="149" t="s">
        <v>2954</v>
      </c>
      <c r="H2383" s="150">
        <v>62.819000000000003</v>
      </c>
      <c r="L2383" s="147"/>
      <c r="M2383" s="151"/>
      <c r="T2383" s="152"/>
      <c r="AT2383" s="148" t="s">
        <v>167</v>
      </c>
      <c r="AU2383" s="148" t="s">
        <v>82</v>
      </c>
      <c r="AV2383" s="13" t="s">
        <v>82</v>
      </c>
      <c r="AW2383" s="13" t="s">
        <v>28</v>
      </c>
      <c r="AX2383" s="13" t="s">
        <v>72</v>
      </c>
      <c r="AY2383" s="148" t="s">
        <v>158</v>
      </c>
    </row>
    <row r="2384" spans="2:51" s="13" customFormat="1" ht="22.5">
      <c r="B2384" s="147"/>
      <c r="D2384" s="142" t="s">
        <v>167</v>
      </c>
      <c r="E2384" s="148" t="s">
        <v>1</v>
      </c>
      <c r="F2384" s="149" t="s">
        <v>2955</v>
      </c>
      <c r="H2384" s="150">
        <v>-11.46</v>
      </c>
      <c r="L2384" s="147"/>
      <c r="M2384" s="151"/>
      <c r="T2384" s="152"/>
      <c r="AT2384" s="148" t="s">
        <v>167</v>
      </c>
      <c r="AU2384" s="148" t="s">
        <v>82</v>
      </c>
      <c r="AV2384" s="13" t="s">
        <v>82</v>
      </c>
      <c r="AW2384" s="13" t="s">
        <v>28</v>
      </c>
      <c r="AX2384" s="13" t="s">
        <v>72</v>
      </c>
      <c r="AY2384" s="148" t="s">
        <v>158</v>
      </c>
    </row>
    <row r="2385" spans="2:65" s="15" customFormat="1">
      <c r="B2385" s="168"/>
      <c r="D2385" s="142" t="s">
        <v>167</v>
      </c>
      <c r="E2385" s="169" t="s">
        <v>1</v>
      </c>
      <c r="F2385" s="170" t="s">
        <v>331</v>
      </c>
      <c r="H2385" s="171">
        <v>875.79</v>
      </c>
      <c r="L2385" s="168"/>
      <c r="M2385" s="172"/>
      <c r="T2385" s="173"/>
      <c r="AT2385" s="169" t="s">
        <v>167</v>
      </c>
      <c r="AU2385" s="169" t="s">
        <v>82</v>
      </c>
      <c r="AV2385" s="15" t="s">
        <v>178</v>
      </c>
      <c r="AW2385" s="15" t="s">
        <v>28</v>
      </c>
      <c r="AX2385" s="15" t="s">
        <v>72</v>
      </c>
      <c r="AY2385" s="169" t="s">
        <v>158</v>
      </c>
    </row>
    <row r="2386" spans="2:65" s="14" customFormat="1">
      <c r="B2386" s="153"/>
      <c r="D2386" s="142" t="s">
        <v>167</v>
      </c>
      <c r="E2386" s="154" t="s">
        <v>1</v>
      </c>
      <c r="F2386" s="155" t="s">
        <v>200</v>
      </c>
      <c r="H2386" s="156">
        <v>1532.98</v>
      </c>
      <c r="L2386" s="153"/>
      <c r="M2386" s="157"/>
      <c r="T2386" s="158"/>
      <c r="AT2386" s="154" t="s">
        <v>167</v>
      </c>
      <c r="AU2386" s="154" t="s">
        <v>82</v>
      </c>
      <c r="AV2386" s="14" t="s">
        <v>165</v>
      </c>
      <c r="AW2386" s="14" t="s">
        <v>28</v>
      </c>
      <c r="AX2386" s="14" t="s">
        <v>80</v>
      </c>
      <c r="AY2386" s="154" t="s">
        <v>158</v>
      </c>
    </row>
    <row r="2387" spans="2:65" s="1" customFormat="1" ht="16.5" customHeight="1">
      <c r="B2387" s="128"/>
      <c r="C2387" s="129" t="s">
        <v>2956</v>
      </c>
      <c r="D2387" s="129" t="s">
        <v>160</v>
      </c>
      <c r="E2387" s="130" t="s">
        <v>2929</v>
      </c>
      <c r="F2387" s="131" t="s">
        <v>2930</v>
      </c>
      <c r="G2387" s="132" t="s">
        <v>212</v>
      </c>
      <c r="H2387" s="133">
        <v>344.08499999999998</v>
      </c>
      <c r="I2387" s="184"/>
      <c r="J2387" s="134">
        <f>ROUND(I2387*H2387,2)</f>
        <v>0</v>
      </c>
      <c r="K2387" s="131" t="s">
        <v>164</v>
      </c>
      <c r="L2387" s="29"/>
      <c r="M2387" s="135" t="s">
        <v>1</v>
      </c>
      <c r="N2387" s="136" t="s">
        <v>37</v>
      </c>
      <c r="O2387" s="137">
        <v>7.3999999999999996E-2</v>
      </c>
      <c r="P2387" s="137">
        <f>O2387*H2387</f>
        <v>25.462289999999996</v>
      </c>
      <c r="Q2387" s="137">
        <v>1E-3</v>
      </c>
      <c r="R2387" s="137">
        <f>Q2387*H2387</f>
        <v>0.34408499999999997</v>
      </c>
      <c r="S2387" s="137">
        <v>3.1E-4</v>
      </c>
      <c r="T2387" s="138">
        <f>S2387*H2387</f>
        <v>0.10666634999999999</v>
      </c>
      <c r="AR2387" s="139" t="s">
        <v>255</v>
      </c>
      <c r="AT2387" s="139" t="s">
        <v>160</v>
      </c>
      <c r="AU2387" s="139" t="s">
        <v>82</v>
      </c>
      <c r="AY2387" s="17" t="s">
        <v>158</v>
      </c>
      <c r="BE2387" s="140">
        <f>IF(N2387="základní",J2387,0)</f>
        <v>0</v>
      </c>
      <c r="BF2387" s="140">
        <f>IF(N2387="snížená",J2387,0)</f>
        <v>0</v>
      </c>
      <c r="BG2387" s="140">
        <f>IF(N2387="zákl. přenesená",J2387,0)</f>
        <v>0</v>
      </c>
      <c r="BH2387" s="140">
        <f>IF(N2387="sníž. přenesená",J2387,0)</f>
        <v>0</v>
      </c>
      <c r="BI2387" s="140">
        <f>IF(N2387="nulová",J2387,0)</f>
        <v>0</v>
      </c>
      <c r="BJ2387" s="17" t="s">
        <v>80</v>
      </c>
      <c r="BK2387" s="140">
        <f>ROUND(I2387*H2387,2)</f>
        <v>0</v>
      </c>
      <c r="BL2387" s="17" t="s">
        <v>255</v>
      </c>
      <c r="BM2387" s="139" t="s">
        <v>2957</v>
      </c>
    </row>
    <row r="2388" spans="2:65" s="12" customFormat="1">
      <c r="B2388" s="141"/>
      <c r="D2388" s="142" t="s">
        <v>167</v>
      </c>
      <c r="E2388" s="143" t="s">
        <v>1</v>
      </c>
      <c r="F2388" s="144" t="s">
        <v>2958</v>
      </c>
      <c r="H2388" s="143" t="s">
        <v>1</v>
      </c>
      <c r="L2388" s="141"/>
      <c r="M2388" s="145"/>
      <c r="T2388" s="146"/>
      <c r="AT2388" s="143" t="s">
        <v>167</v>
      </c>
      <c r="AU2388" s="143" t="s">
        <v>82</v>
      </c>
      <c r="AV2388" s="12" t="s">
        <v>80</v>
      </c>
      <c r="AW2388" s="12" t="s">
        <v>28</v>
      </c>
      <c r="AX2388" s="12" t="s">
        <v>72</v>
      </c>
      <c r="AY2388" s="143" t="s">
        <v>158</v>
      </c>
    </row>
    <row r="2389" spans="2:65" s="13" customFormat="1">
      <c r="B2389" s="147"/>
      <c r="D2389" s="142" t="s">
        <v>167</v>
      </c>
      <c r="E2389" s="148" t="s">
        <v>1</v>
      </c>
      <c r="F2389" s="149" t="s">
        <v>553</v>
      </c>
      <c r="H2389" s="150">
        <v>17.3</v>
      </c>
      <c r="L2389" s="147"/>
      <c r="M2389" s="151"/>
      <c r="T2389" s="152"/>
      <c r="AT2389" s="148" t="s">
        <v>167</v>
      </c>
      <c r="AU2389" s="148" t="s">
        <v>82</v>
      </c>
      <c r="AV2389" s="13" t="s">
        <v>82</v>
      </c>
      <c r="AW2389" s="13" t="s">
        <v>28</v>
      </c>
      <c r="AX2389" s="13" t="s">
        <v>72</v>
      </c>
      <c r="AY2389" s="148" t="s">
        <v>158</v>
      </c>
    </row>
    <row r="2390" spans="2:65" s="12" customFormat="1">
      <c r="B2390" s="141"/>
      <c r="D2390" s="142" t="s">
        <v>167</v>
      </c>
      <c r="E2390" s="143" t="s">
        <v>1</v>
      </c>
      <c r="F2390" s="144" t="s">
        <v>2959</v>
      </c>
      <c r="H2390" s="143" t="s">
        <v>1</v>
      </c>
      <c r="L2390" s="141"/>
      <c r="M2390" s="145"/>
      <c r="T2390" s="146"/>
      <c r="AT2390" s="143" t="s">
        <v>167</v>
      </c>
      <c r="AU2390" s="143" t="s">
        <v>82</v>
      </c>
      <c r="AV2390" s="12" t="s">
        <v>80</v>
      </c>
      <c r="AW2390" s="12" t="s">
        <v>28</v>
      </c>
      <c r="AX2390" s="12" t="s">
        <v>72</v>
      </c>
      <c r="AY2390" s="143" t="s">
        <v>158</v>
      </c>
    </row>
    <row r="2391" spans="2:65" s="13" customFormat="1">
      <c r="B2391" s="147"/>
      <c r="D2391" s="142" t="s">
        <v>167</v>
      </c>
      <c r="E2391" s="148" t="s">
        <v>1</v>
      </c>
      <c r="F2391" s="149" t="s">
        <v>2960</v>
      </c>
      <c r="H2391" s="150">
        <v>211.273</v>
      </c>
      <c r="L2391" s="147"/>
      <c r="M2391" s="151"/>
      <c r="T2391" s="152"/>
      <c r="AT2391" s="148" t="s">
        <v>167</v>
      </c>
      <c r="AU2391" s="148" t="s">
        <v>82</v>
      </c>
      <c r="AV2391" s="13" t="s">
        <v>82</v>
      </c>
      <c r="AW2391" s="13" t="s">
        <v>28</v>
      </c>
      <c r="AX2391" s="13" t="s">
        <v>72</v>
      </c>
      <c r="AY2391" s="148" t="s">
        <v>158</v>
      </c>
    </row>
    <row r="2392" spans="2:65" s="13" customFormat="1" ht="22.5">
      <c r="B2392" s="147"/>
      <c r="D2392" s="142" t="s">
        <v>167</v>
      </c>
      <c r="E2392" s="148" t="s">
        <v>1</v>
      </c>
      <c r="F2392" s="149" t="s">
        <v>2961</v>
      </c>
      <c r="H2392" s="150">
        <v>-20.271000000000001</v>
      </c>
      <c r="L2392" s="147"/>
      <c r="M2392" s="151"/>
      <c r="T2392" s="152"/>
      <c r="AT2392" s="148" t="s">
        <v>167</v>
      </c>
      <c r="AU2392" s="148" t="s">
        <v>82</v>
      </c>
      <c r="AV2392" s="13" t="s">
        <v>82</v>
      </c>
      <c r="AW2392" s="13" t="s">
        <v>28</v>
      </c>
      <c r="AX2392" s="13" t="s">
        <v>72</v>
      </c>
      <c r="AY2392" s="148" t="s">
        <v>158</v>
      </c>
    </row>
    <row r="2393" spans="2:65" s="13" customFormat="1">
      <c r="B2393" s="147"/>
      <c r="D2393" s="142" t="s">
        <v>167</v>
      </c>
      <c r="E2393" s="148" t="s">
        <v>1</v>
      </c>
      <c r="F2393" s="149" t="s">
        <v>593</v>
      </c>
      <c r="H2393" s="150">
        <v>104.72199999999999</v>
      </c>
      <c r="L2393" s="147"/>
      <c r="M2393" s="151"/>
      <c r="T2393" s="152"/>
      <c r="AT2393" s="148" t="s">
        <v>167</v>
      </c>
      <c r="AU2393" s="148" t="s">
        <v>82</v>
      </c>
      <c r="AV2393" s="13" t="s">
        <v>82</v>
      </c>
      <c r="AW2393" s="13" t="s">
        <v>28</v>
      </c>
      <c r="AX2393" s="13" t="s">
        <v>72</v>
      </c>
      <c r="AY2393" s="148" t="s">
        <v>158</v>
      </c>
    </row>
    <row r="2394" spans="2:65" s="13" customFormat="1">
      <c r="B2394" s="147"/>
      <c r="D2394" s="142" t="s">
        <v>167</v>
      </c>
      <c r="E2394" s="148" t="s">
        <v>1</v>
      </c>
      <c r="F2394" s="149" t="s">
        <v>2962</v>
      </c>
      <c r="H2394" s="150">
        <v>-13.651999999999999</v>
      </c>
      <c r="L2394" s="147"/>
      <c r="M2394" s="151"/>
      <c r="T2394" s="152"/>
      <c r="AT2394" s="148" t="s">
        <v>167</v>
      </c>
      <c r="AU2394" s="148" t="s">
        <v>82</v>
      </c>
      <c r="AV2394" s="13" t="s">
        <v>82</v>
      </c>
      <c r="AW2394" s="13" t="s">
        <v>28</v>
      </c>
      <c r="AX2394" s="13" t="s">
        <v>72</v>
      </c>
      <c r="AY2394" s="148" t="s">
        <v>158</v>
      </c>
    </row>
    <row r="2395" spans="2:65" s="13" customFormat="1">
      <c r="B2395" s="147"/>
      <c r="D2395" s="142" t="s">
        <v>167</v>
      </c>
      <c r="E2395" s="148" t="s">
        <v>1</v>
      </c>
      <c r="F2395" s="149" t="s">
        <v>595</v>
      </c>
      <c r="H2395" s="150">
        <v>81.762</v>
      </c>
      <c r="L2395" s="147"/>
      <c r="M2395" s="151"/>
      <c r="T2395" s="152"/>
      <c r="AT2395" s="148" t="s">
        <v>167</v>
      </c>
      <c r="AU2395" s="148" t="s">
        <v>82</v>
      </c>
      <c r="AV2395" s="13" t="s">
        <v>82</v>
      </c>
      <c r="AW2395" s="13" t="s">
        <v>28</v>
      </c>
      <c r="AX2395" s="13" t="s">
        <v>72</v>
      </c>
      <c r="AY2395" s="148" t="s">
        <v>158</v>
      </c>
    </row>
    <row r="2396" spans="2:65" s="13" customFormat="1" ht="22.5">
      <c r="B2396" s="147"/>
      <c r="D2396" s="142" t="s">
        <v>167</v>
      </c>
      <c r="E2396" s="148" t="s">
        <v>1</v>
      </c>
      <c r="F2396" s="149" t="s">
        <v>2963</v>
      </c>
      <c r="H2396" s="150">
        <v>-9.0109999999999992</v>
      </c>
      <c r="L2396" s="147"/>
      <c r="M2396" s="151"/>
      <c r="T2396" s="152"/>
      <c r="AT2396" s="148" t="s">
        <v>167</v>
      </c>
      <c r="AU2396" s="148" t="s">
        <v>82</v>
      </c>
      <c r="AV2396" s="13" t="s">
        <v>82</v>
      </c>
      <c r="AW2396" s="13" t="s">
        <v>28</v>
      </c>
      <c r="AX2396" s="13" t="s">
        <v>72</v>
      </c>
      <c r="AY2396" s="148" t="s">
        <v>158</v>
      </c>
    </row>
    <row r="2397" spans="2:65" s="15" customFormat="1">
      <c r="B2397" s="168"/>
      <c r="D2397" s="142" t="s">
        <v>167</v>
      </c>
      <c r="E2397" s="169" t="s">
        <v>1</v>
      </c>
      <c r="F2397" s="170" t="s">
        <v>331</v>
      </c>
      <c r="H2397" s="171">
        <v>372.12299999999999</v>
      </c>
      <c r="L2397" s="168"/>
      <c r="M2397" s="172"/>
      <c r="T2397" s="173"/>
      <c r="AT2397" s="169" t="s">
        <v>167</v>
      </c>
      <c r="AU2397" s="169" t="s">
        <v>82</v>
      </c>
      <c r="AV2397" s="15" t="s">
        <v>178</v>
      </c>
      <c r="AW2397" s="15" t="s">
        <v>28</v>
      </c>
      <c r="AX2397" s="15" t="s">
        <v>72</v>
      </c>
      <c r="AY2397" s="169" t="s">
        <v>158</v>
      </c>
    </row>
    <row r="2398" spans="2:65" s="12" customFormat="1">
      <c r="B2398" s="141"/>
      <c r="D2398" s="142" t="s">
        <v>167</v>
      </c>
      <c r="E2398" s="143" t="s">
        <v>1</v>
      </c>
      <c r="F2398" s="144" t="s">
        <v>598</v>
      </c>
      <c r="H2398" s="143" t="s">
        <v>1</v>
      </c>
      <c r="L2398" s="141"/>
      <c r="M2398" s="145"/>
      <c r="T2398" s="146"/>
      <c r="AT2398" s="143" t="s">
        <v>167</v>
      </c>
      <c r="AU2398" s="143" t="s">
        <v>82</v>
      </c>
      <c r="AV2398" s="12" t="s">
        <v>80</v>
      </c>
      <c r="AW2398" s="12" t="s">
        <v>28</v>
      </c>
      <c r="AX2398" s="12" t="s">
        <v>72</v>
      </c>
      <c r="AY2398" s="143" t="s">
        <v>158</v>
      </c>
    </row>
    <row r="2399" spans="2:65" s="13" customFormat="1">
      <c r="B2399" s="147"/>
      <c r="D2399" s="142" t="s">
        <v>167</v>
      </c>
      <c r="E2399" s="148" t="s">
        <v>1</v>
      </c>
      <c r="F2399" s="149" t="s">
        <v>599</v>
      </c>
      <c r="H2399" s="150">
        <v>-28.038</v>
      </c>
      <c r="L2399" s="147"/>
      <c r="M2399" s="151"/>
      <c r="T2399" s="152"/>
      <c r="AT2399" s="148" t="s">
        <v>167</v>
      </c>
      <c r="AU2399" s="148" t="s">
        <v>82</v>
      </c>
      <c r="AV2399" s="13" t="s">
        <v>82</v>
      </c>
      <c r="AW2399" s="13" t="s">
        <v>28</v>
      </c>
      <c r="AX2399" s="13" t="s">
        <v>72</v>
      </c>
      <c r="AY2399" s="148" t="s">
        <v>158</v>
      </c>
    </row>
    <row r="2400" spans="2:65" s="14" customFormat="1">
      <c r="B2400" s="153"/>
      <c r="D2400" s="142" t="s">
        <v>167</v>
      </c>
      <c r="E2400" s="154" t="s">
        <v>1</v>
      </c>
      <c r="F2400" s="155" t="s">
        <v>200</v>
      </c>
      <c r="H2400" s="156">
        <v>344.08499999999998</v>
      </c>
      <c r="L2400" s="153"/>
      <c r="M2400" s="157"/>
      <c r="T2400" s="158"/>
      <c r="AT2400" s="154" t="s">
        <v>167</v>
      </c>
      <c r="AU2400" s="154" t="s">
        <v>82</v>
      </c>
      <c r="AV2400" s="14" t="s">
        <v>165</v>
      </c>
      <c r="AW2400" s="14" t="s">
        <v>28</v>
      </c>
      <c r="AX2400" s="14" t="s">
        <v>80</v>
      </c>
      <c r="AY2400" s="154" t="s">
        <v>158</v>
      </c>
    </row>
    <row r="2401" spans="2:65" s="1" customFormat="1" ht="24.2" customHeight="1">
      <c r="B2401" s="128"/>
      <c r="C2401" s="129" t="s">
        <v>2964</v>
      </c>
      <c r="D2401" s="129" t="s">
        <v>160</v>
      </c>
      <c r="E2401" s="130" t="s">
        <v>2965</v>
      </c>
      <c r="F2401" s="131" t="s">
        <v>2966</v>
      </c>
      <c r="G2401" s="132" t="s">
        <v>212</v>
      </c>
      <c r="H2401" s="133">
        <v>1877.0650000000001</v>
      </c>
      <c r="I2401" s="184"/>
      <c r="J2401" s="134">
        <f>ROUND(I2401*H2401,2)</f>
        <v>0</v>
      </c>
      <c r="K2401" s="131" t="s">
        <v>164</v>
      </c>
      <c r="L2401" s="29"/>
      <c r="M2401" s="135" t="s">
        <v>1</v>
      </c>
      <c r="N2401" s="136" t="s">
        <v>37</v>
      </c>
      <c r="O2401" s="137">
        <v>1.2E-2</v>
      </c>
      <c r="P2401" s="137">
        <f>O2401*H2401</f>
        <v>22.52478</v>
      </c>
      <c r="Q2401" s="137">
        <v>0</v>
      </c>
      <c r="R2401" s="137">
        <f>Q2401*H2401</f>
        <v>0</v>
      </c>
      <c r="S2401" s="137">
        <v>0</v>
      </c>
      <c r="T2401" s="138">
        <f>S2401*H2401</f>
        <v>0</v>
      </c>
      <c r="AR2401" s="139" t="s">
        <v>255</v>
      </c>
      <c r="AT2401" s="139" t="s">
        <v>160</v>
      </c>
      <c r="AU2401" s="139" t="s">
        <v>82</v>
      </c>
      <c r="AY2401" s="17" t="s">
        <v>158</v>
      </c>
      <c r="BE2401" s="140">
        <f>IF(N2401="základní",J2401,0)</f>
        <v>0</v>
      </c>
      <c r="BF2401" s="140">
        <f>IF(N2401="snížená",J2401,0)</f>
        <v>0</v>
      </c>
      <c r="BG2401" s="140">
        <f>IF(N2401="zákl. přenesená",J2401,0)</f>
        <v>0</v>
      </c>
      <c r="BH2401" s="140">
        <f>IF(N2401="sníž. přenesená",J2401,0)</f>
        <v>0</v>
      </c>
      <c r="BI2401" s="140">
        <f>IF(N2401="nulová",J2401,0)</f>
        <v>0</v>
      </c>
      <c r="BJ2401" s="17" t="s">
        <v>80</v>
      </c>
      <c r="BK2401" s="140">
        <f>ROUND(I2401*H2401,2)</f>
        <v>0</v>
      </c>
      <c r="BL2401" s="17" t="s">
        <v>255</v>
      </c>
      <c r="BM2401" s="139" t="s">
        <v>2967</v>
      </c>
    </row>
    <row r="2402" spans="2:65" s="13" customFormat="1">
      <c r="B2402" s="147"/>
      <c r="D2402" s="142" t="s">
        <v>167</v>
      </c>
      <c r="E2402" s="148" t="s">
        <v>1</v>
      </c>
      <c r="F2402" s="149" t="s">
        <v>2968</v>
      </c>
      <c r="H2402" s="150">
        <v>1877.0650000000001</v>
      </c>
      <c r="L2402" s="147"/>
      <c r="M2402" s="151"/>
      <c r="T2402" s="152"/>
      <c r="AT2402" s="148" t="s">
        <v>167</v>
      </c>
      <c r="AU2402" s="148" t="s">
        <v>82</v>
      </c>
      <c r="AV2402" s="13" t="s">
        <v>82</v>
      </c>
      <c r="AW2402" s="13" t="s">
        <v>28</v>
      </c>
      <c r="AX2402" s="13" t="s">
        <v>80</v>
      </c>
      <c r="AY2402" s="148" t="s">
        <v>158</v>
      </c>
    </row>
    <row r="2403" spans="2:65" s="1" customFormat="1" ht="24.2" customHeight="1">
      <c r="B2403" s="128"/>
      <c r="C2403" s="129" t="s">
        <v>2969</v>
      </c>
      <c r="D2403" s="129" t="s">
        <v>160</v>
      </c>
      <c r="E2403" s="130" t="s">
        <v>2970</v>
      </c>
      <c r="F2403" s="131" t="s">
        <v>2971</v>
      </c>
      <c r="G2403" s="132" t="s">
        <v>212</v>
      </c>
      <c r="H2403" s="133">
        <v>1895.8309999999999</v>
      </c>
      <c r="I2403" s="184"/>
      <c r="J2403" s="134">
        <f>ROUND(I2403*H2403,2)</f>
        <v>0</v>
      </c>
      <c r="K2403" s="131" t="s">
        <v>164</v>
      </c>
      <c r="L2403" s="29"/>
      <c r="M2403" s="135" t="s">
        <v>1</v>
      </c>
      <c r="N2403" s="136" t="s">
        <v>37</v>
      </c>
      <c r="O2403" s="137">
        <v>3.3000000000000002E-2</v>
      </c>
      <c r="P2403" s="137">
        <f>O2403*H2403</f>
        <v>62.562423000000003</v>
      </c>
      <c r="Q2403" s="137">
        <v>2.0000000000000001E-4</v>
      </c>
      <c r="R2403" s="137">
        <f>Q2403*H2403</f>
        <v>0.37916620000000001</v>
      </c>
      <c r="S2403" s="137">
        <v>0</v>
      </c>
      <c r="T2403" s="138">
        <f>S2403*H2403</f>
        <v>0</v>
      </c>
      <c r="AR2403" s="139" t="s">
        <v>255</v>
      </c>
      <c r="AT2403" s="139" t="s">
        <v>160</v>
      </c>
      <c r="AU2403" s="139" t="s">
        <v>82</v>
      </c>
      <c r="AY2403" s="17" t="s">
        <v>158</v>
      </c>
      <c r="BE2403" s="140">
        <f>IF(N2403="základní",J2403,0)</f>
        <v>0</v>
      </c>
      <c r="BF2403" s="140">
        <f>IF(N2403="snížená",J2403,0)</f>
        <v>0</v>
      </c>
      <c r="BG2403" s="140">
        <f>IF(N2403="zákl. přenesená",J2403,0)</f>
        <v>0</v>
      </c>
      <c r="BH2403" s="140">
        <f>IF(N2403="sníž. přenesená",J2403,0)</f>
        <v>0</v>
      </c>
      <c r="BI2403" s="140">
        <f>IF(N2403="nulová",J2403,0)</f>
        <v>0</v>
      </c>
      <c r="BJ2403" s="17" t="s">
        <v>80</v>
      </c>
      <c r="BK2403" s="140">
        <f>ROUND(I2403*H2403,2)</f>
        <v>0</v>
      </c>
      <c r="BL2403" s="17" t="s">
        <v>255</v>
      </c>
      <c r="BM2403" s="139" t="s">
        <v>2972</v>
      </c>
    </row>
    <row r="2404" spans="2:65" s="12" customFormat="1">
      <c r="B2404" s="141"/>
      <c r="D2404" s="142" t="s">
        <v>167</v>
      </c>
      <c r="E2404" s="143" t="s">
        <v>1</v>
      </c>
      <c r="F2404" s="144" t="s">
        <v>2973</v>
      </c>
      <c r="H2404" s="143" t="s">
        <v>1</v>
      </c>
      <c r="L2404" s="141"/>
      <c r="M2404" s="145"/>
      <c r="T2404" s="146"/>
      <c r="AT2404" s="143" t="s">
        <v>167</v>
      </c>
      <c r="AU2404" s="143" t="s">
        <v>82</v>
      </c>
      <c r="AV2404" s="12" t="s">
        <v>80</v>
      </c>
      <c r="AW2404" s="12" t="s">
        <v>28</v>
      </c>
      <c r="AX2404" s="12" t="s">
        <v>72</v>
      </c>
      <c r="AY2404" s="143" t="s">
        <v>158</v>
      </c>
    </row>
    <row r="2405" spans="2:65" s="13" customFormat="1">
      <c r="B2405" s="147"/>
      <c r="D2405" s="142" t="s">
        <v>167</v>
      </c>
      <c r="E2405" s="148" t="s">
        <v>1</v>
      </c>
      <c r="F2405" s="149" t="s">
        <v>2974</v>
      </c>
      <c r="H2405" s="150">
        <v>1590.223</v>
      </c>
      <c r="L2405" s="147"/>
      <c r="M2405" s="151"/>
      <c r="T2405" s="152"/>
      <c r="AT2405" s="148" t="s">
        <v>167</v>
      </c>
      <c r="AU2405" s="148" t="s">
        <v>82</v>
      </c>
      <c r="AV2405" s="13" t="s">
        <v>82</v>
      </c>
      <c r="AW2405" s="13" t="s">
        <v>28</v>
      </c>
      <c r="AX2405" s="13" t="s">
        <v>72</v>
      </c>
      <c r="AY2405" s="148" t="s">
        <v>158</v>
      </c>
    </row>
    <row r="2406" spans="2:65" s="13" customFormat="1">
      <c r="B2406" s="147"/>
      <c r="D2406" s="142" t="s">
        <v>167</v>
      </c>
      <c r="E2406" s="148" t="s">
        <v>1</v>
      </c>
      <c r="F2406" s="149" t="s">
        <v>2975</v>
      </c>
      <c r="H2406" s="150">
        <v>32.75</v>
      </c>
      <c r="L2406" s="147"/>
      <c r="M2406" s="151"/>
      <c r="T2406" s="152"/>
      <c r="AT2406" s="148" t="s">
        <v>167</v>
      </c>
      <c r="AU2406" s="148" t="s">
        <v>82</v>
      </c>
      <c r="AV2406" s="13" t="s">
        <v>82</v>
      </c>
      <c r="AW2406" s="13" t="s">
        <v>28</v>
      </c>
      <c r="AX2406" s="13" t="s">
        <v>72</v>
      </c>
      <c r="AY2406" s="148" t="s">
        <v>158</v>
      </c>
    </row>
    <row r="2407" spans="2:65" s="12" customFormat="1">
      <c r="B2407" s="141"/>
      <c r="D2407" s="142" t="s">
        <v>167</v>
      </c>
      <c r="E2407" s="143" t="s">
        <v>1</v>
      </c>
      <c r="F2407" s="144" t="s">
        <v>2976</v>
      </c>
      <c r="H2407" s="143" t="s">
        <v>1</v>
      </c>
      <c r="L2407" s="141"/>
      <c r="M2407" s="145"/>
      <c r="T2407" s="146"/>
      <c r="AT2407" s="143" t="s">
        <v>167</v>
      </c>
      <c r="AU2407" s="143" t="s">
        <v>82</v>
      </c>
      <c r="AV2407" s="12" t="s">
        <v>80</v>
      </c>
      <c r="AW2407" s="12" t="s">
        <v>28</v>
      </c>
      <c r="AX2407" s="12" t="s">
        <v>72</v>
      </c>
      <c r="AY2407" s="143" t="s">
        <v>158</v>
      </c>
    </row>
    <row r="2408" spans="2:65" s="13" customFormat="1">
      <c r="B2408" s="147"/>
      <c r="D2408" s="142" t="s">
        <v>167</v>
      </c>
      <c r="E2408" s="148" t="s">
        <v>1</v>
      </c>
      <c r="F2408" s="149" t="s">
        <v>2977</v>
      </c>
      <c r="H2408" s="150">
        <v>196.858</v>
      </c>
      <c r="L2408" s="147"/>
      <c r="M2408" s="151"/>
      <c r="T2408" s="152"/>
      <c r="AT2408" s="148" t="s">
        <v>167</v>
      </c>
      <c r="AU2408" s="148" t="s">
        <v>82</v>
      </c>
      <c r="AV2408" s="13" t="s">
        <v>82</v>
      </c>
      <c r="AW2408" s="13" t="s">
        <v>28</v>
      </c>
      <c r="AX2408" s="13" t="s">
        <v>72</v>
      </c>
      <c r="AY2408" s="148" t="s">
        <v>158</v>
      </c>
    </row>
    <row r="2409" spans="2:65" s="13" customFormat="1">
      <c r="B2409" s="147"/>
      <c r="D2409" s="142" t="s">
        <v>167</v>
      </c>
      <c r="E2409" s="148" t="s">
        <v>1</v>
      </c>
      <c r="F2409" s="149" t="s">
        <v>2978</v>
      </c>
      <c r="H2409" s="150">
        <v>76</v>
      </c>
      <c r="L2409" s="147"/>
      <c r="M2409" s="151"/>
      <c r="T2409" s="152"/>
      <c r="AT2409" s="148" t="s">
        <v>167</v>
      </c>
      <c r="AU2409" s="148" t="s">
        <v>82</v>
      </c>
      <c r="AV2409" s="13" t="s">
        <v>82</v>
      </c>
      <c r="AW2409" s="13" t="s">
        <v>28</v>
      </c>
      <c r="AX2409" s="13" t="s">
        <v>72</v>
      </c>
      <c r="AY2409" s="148" t="s">
        <v>158</v>
      </c>
    </row>
    <row r="2410" spans="2:65" s="14" customFormat="1">
      <c r="B2410" s="153"/>
      <c r="D2410" s="142" t="s">
        <v>167</v>
      </c>
      <c r="E2410" s="154" t="s">
        <v>1</v>
      </c>
      <c r="F2410" s="155" t="s">
        <v>200</v>
      </c>
      <c r="H2410" s="156">
        <v>1895.8309999999999</v>
      </c>
      <c r="L2410" s="153"/>
      <c r="M2410" s="157"/>
      <c r="T2410" s="158"/>
      <c r="AT2410" s="154" t="s">
        <v>167</v>
      </c>
      <c r="AU2410" s="154" t="s">
        <v>82</v>
      </c>
      <c r="AV2410" s="14" t="s">
        <v>165</v>
      </c>
      <c r="AW2410" s="14" t="s">
        <v>28</v>
      </c>
      <c r="AX2410" s="14" t="s">
        <v>80</v>
      </c>
      <c r="AY2410" s="154" t="s">
        <v>158</v>
      </c>
    </row>
    <row r="2411" spans="2:65" s="1" customFormat="1" ht="24.2" customHeight="1">
      <c r="B2411" s="128"/>
      <c r="C2411" s="129" t="s">
        <v>2979</v>
      </c>
      <c r="D2411" s="129" t="s">
        <v>160</v>
      </c>
      <c r="E2411" s="130" t="s">
        <v>2980</v>
      </c>
      <c r="F2411" s="131" t="s">
        <v>2981</v>
      </c>
      <c r="G2411" s="132" t="s">
        <v>212</v>
      </c>
      <c r="H2411" s="133">
        <v>1895.8309999999999</v>
      </c>
      <c r="I2411" s="184"/>
      <c r="J2411" s="134">
        <f>ROUND(I2411*H2411,2)</f>
        <v>0</v>
      </c>
      <c r="K2411" s="131" t="s">
        <v>164</v>
      </c>
      <c r="L2411" s="29"/>
      <c r="M2411" s="135" t="s">
        <v>1</v>
      </c>
      <c r="N2411" s="136" t="s">
        <v>37</v>
      </c>
      <c r="O2411" s="137">
        <v>6.4000000000000001E-2</v>
      </c>
      <c r="P2411" s="137">
        <f>O2411*H2411</f>
        <v>121.333184</v>
      </c>
      <c r="Q2411" s="137">
        <v>2.9E-4</v>
      </c>
      <c r="R2411" s="137">
        <f>Q2411*H2411</f>
        <v>0.54979098999999998</v>
      </c>
      <c r="S2411" s="137">
        <v>0</v>
      </c>
      <c r="T2411" s="138">
        <f>S2411*H2411</f>
        <v>0</v>
      </c>
      <c r="AR2411" s="139" t="s">
        <v>255</v>
      </c>
      <c r="AT2411" s="139" t="s">
        <v>160</v>
      </c>
      <c r="AU2411" s="139" t="s">
        <v>82</v>
      </c>
      <c r="AY2411" s="17" t="s">
        <v>158</v>
      </c>
      <c r="BE2411" s="140">
        <f>IF(N2411="základní",J2411,0)</f>
        <v>0</v>
      </c>
      <c r="BF2411" s="140">
        <f>IF(N2411="snížená",J2411,0)</f>
        <v>0</v>
      </c>
      <c r="BG2411" s="140">
        <f>IF(N2411="zákl. přenesená",J2411,0)</f>
        <v>0</v>
      </c>
      <c r="BH2411" s="140">
        <f>IF(N2411="sníž. přenesená",J2411,0)</f>
        <v>0</v>
      </c>
      <c r="BI2411" s="140">
        <f>IF(N2411="nulová",J2411,0)</f>
        <v>0</v>
      </c>
      <c r="BJ2411" s="17" t="s">
        <v>80</v>
      </c>
      <c r="BK2411" s="140">
        <f>ROUND(I2411*H2411,2)</f>
        <v>0</v>
      </c>
      <c r="BL2411" s="17" t="s">
        <v>255</v>
      </c>
      <c r="BM2411" s="139" t="s">
        <v>2982</v>
      </c>
    </row>
    <row r="2412" spans="2:65" s="11" customFormat="1" ht="22.9" customHeight="1">
      <c r="B2412" s="117"/>
      <c r="D2412" s="118" t="s">
        <v>71</v>
      </c>
      <c r="E2412" s="126" t="s">
        <v>2983</v>
      </c>
      <c r="F2412" s="126" t="s">
        <v>2984</v>
      </c>
      <c r="J2412" s="127">
        <f>BK2412</f>
        <v>0</v>
      </c>
      <c r="L2412" s="117"/>
      <c r="M2412" s="121"/>
      <c r="P2412" s="122">
        <f>SUM(P2413:P2431)</f>
        <v>34.690269000000001</v>
      </c>
      <c r="R2412" s="122">
        <f>SUM(R2413:R2431)</f>
        <v>0.60376600000000002</v>
      </c>
      <c r="T2412" s="123">
        <f>SUM(T2413:T2431)</f>
        <v>0</v>
      </c>
      <c r="AR2412" s="118" t="s">
        <v>82</v>
      </c>
      <c r="AT2412" s="124" t="s">
        <v>71</v>
      </c>
      <c r="AU2412" s="124" t="s">
        <v>80</v>
      </c>
      <c r="AY2412" s="118" t="s">
        <v>158</v>
      </c>
      <c r="BK2412" s="125">
        <f>SUM(BK2413:BK2431)</f>
        <v>0</v>
      </c>
    </row>
    <row r="2413" spans="2:65" s="1" customFormat="1" ht="24.2" customHeight="1">
      <c r="B2413" s="128"/>
      <c r="C2413" s="129" t="s">
        <v>2985</v>
      </c>
      <c r="D2413" s="129" t="s">
        <v>160</v>
      </c>
      <c r="E2413" s="130" t="s">
        <v>2986</v>
      </c>
      <c r="F2413" s="131" t="s">
        <v>2987</v>
      </c>
      <c r="G2413" s="132" t="s">
        <v>237</v>
      </c>
      <c r="H2413" s="133">
        <v>54.12</v>
      </c>
      <c r="I2413" s="184"/>
      <c r="J2413" s="134">
        <f>ROUND(I2413*H2413,2)</f>
        <v>0</v>
      </c>
      <c r="K2413" s="131" t="s">
        <v>164</v>
      </c>
      <c r="L2413" s="29"/>
      <c r="M2413" s="135" t="s">
        <v>1</v>
      </c>
      <c r="N2413" s="136" t="s">
        <v>37</v>
      </c>
      <c r="O2413" s="137">
        <v>9.8000000000000004E-2</v>
      </c>
      <c r="P2413" s="137">
        <f>O2413*H2413</f>
        <v>5.3037599999999996</v>
      </c>
      <c r="Q2413" s="137">
        <v>7.5000000000000002E-4</v>
      </c>
      <c r="R2413" s="137">
        <f>Q2413*H2413</f>
        <v>4.0590000000000001E-2</v>
      </c>
      <c r="S2413" s="137">
        <v>0</v>
      </c>
      <c r="T2413" s="138">
        <f>S2413*H2413</f>
        <v>0</v>
      </c>
      <c r="AR2413" s="139" t="s">
        <v>255</v>
      </c>
      <c r="AT2413" s="139" t="s">
        <v>160</v>
      </c>
      <c r="AU2413" s="139" t="s">
        <v>82</v>
      </c>
      <c r="AY2413" s="17" t="s">
        <v>158</v>
      </c>
      <c r="BE2413" s="140">
        <f>IF(N2413="základní",J2413,0)</f>
        <v>0</v>
      </c>
      <c r="BF2413" s="140">
        <f>IF(N2413="snížená",J2413,0)</f>
        <v>0</v>
      </c>
      <c r="BG2413" s="140">
        <f>IF(N2413="zákl. přenesená",J2413,0)</f>
        <v>0</v>
      </c>
      <c r="BH2413" s="140">
        <f>IF(N2413="sníž. přenesená",J2413,0)</f>
        <v>0</v>
      </c>
      <c r="BI2413" s="140">
        <f>IF(N2413="nulová",J2413,0)</f>
        <v>0</v>
      </c>
      <c r="BJ2413" s="17" t="s">
        <v>80</v>
      </c>
      <c r="BK2413" s="140">
        <f>ROUND(I2413*H2413,2)</f>
        <v>0</v>
      </c>
      <c r="BL2413" s="17" t="s">
        <v>255</v>
      </c>
      <c r="BM2413" s="139" t="s">
        <v>2988</v>
      </c>
    </row>
    <row r="2414" spans="2:65" s="12" customFormat="1">
      <c r="B2414" s="141"/>
      <c r="D2414" s="142" t="s">
        <v>167</v>
      </c>
      <c r="E2414" s="143" t="s">
        <v>1</v>
      </c>
      <c r="F2414" s="144" t="s">
        <v>2989</v>
      </c>
      <c r="H2414" s="143" t="s">
        <v>1</v>
      </c>
      <c r="L2414" s="141"/>
      <c r="M2414" s="145"/>
      <c r="T2414" s="146"/>
      <c r="AT2414" s="143" t="s">
        <v>167</v>
      </c>
      <c r="AU2414" s="143" t="s">
        <v>82</v>
      </c>
      <c r="AV2414" s="12" t="s">
        <v>80</v>
      </c>
      <c r="AW2414" s="12" t="s">
        <v>28</v>
      </c>
      <c r="AX2414" s="12" t="s">
        <v>72</v>
      </c>
      <c r="AY2414" s="143" t="s">
        <v>158</v>
      </c>
    </row>
    <row r="2415" spans="2:65" s="13" customFormat="1">
      <c r="B2415" s="147"/>
      <c r="D2415" s="142" t="s">
        <v>167</v>
      </c>
      <c r="E2415" s="148" t="s">
        <v>1</v>
      </c>
      <c r="F2415" s="149" t="s">
        <v>2990</v>
      </c>
      <c r="H2415" s="150">
        <v>54.12</v>
      </c>
      <c r="L2415" s="147"/>
      <c r="M2415" s="151"/>
      <c r="T2415" s="152"/>
      <c r="AT2415" s="148" t="s">
        <v>167</v>
      </c>
      <c r="AU2415" s="148" t="s">
        <v>82</v>
      </c>
      <c r="AV2415" s="13" t="s">
        <v>82</v>
      </c>
      <c r="AW2415" s="13" t="s">
        <v>28</v>
      </c>
      <c r="AX2415" s="13" t="s">
        <v>80</v>
      </c>
      <c r="AY2415" s="148" t="s">
        <v>158</v>
      </c>
    </row>
    <row r="2416" spans="2:65" s="1" customFormat="1" ht="37.9" customHeight="1">
      <c r="B2416" s="128"/>
      <c r="C2416" s="129" t="s">
        <v>2991</v>
      </c>
      <c r="D2416" s="129" t="s">
        <v>160</v>
      </c>
      <c r="E2416" s="130" t="s">
        <v>2992</v>
      </c>
      <c r="F2416" s="131" t="s">
        <v>2993</v>
      </c>
      <c r="G2416" s="132" t="s">
        <v>212</v>
      </c>
      <c r="H2416" s="133">
        <v>27.18</v>
      </c>
      <c r="I2416" s="184"/>
      <c r="J2416" s="134">
        <f>ROUND(I2416*H2416,2)</f>
        <v>0</v>
      </c>
      <c r="K2416" s="131" t="s">
        <v>1</v>
      </c>
      <c r="L2416" s="29"/>
      <c r="M2416" s="135" t="s">
        <v>1</v>
      </c>
      <c r="N2416" s="136" t="s">
        <v>37</v>
      </c>
      <c r="O2416" s="137">
        <v>0.53800000000000003</v>
      </c>
      <c r="P2416" s="137">
        <f>O2416*H2416</f>
        <v>14.62284</v>
      </c>
      <c r="Q2416" s="137">
        <v>2.069E-2</v>
      </c>
      <c r="R2416" s="137">
        <f>Q2416*H2416</f>
        <v>0.56235420000000003</v>
      </c>
      <c r="S2416" s="137">
        <v>0</v>
      </c>
      <c r="T2416" s="138">
        <f>S2416*H2416</f>
        <v>0</v>
      </c>
      <c r="AR2416" s="139" t="s">
        <v>255</v>
      </c>
      <c r="AT2416" s="139" t="s">
        <v>160</v>
      </c>
      <c r="AU2416" s="139" t="s">
        <v>82</v>
      </c>
      <c r="AY2416" s="17" t="s">
        <v>158</v>
      </c>
      <c r="BE2416" s="140">
        <f>IF(N2416="základní",J2416,0)</f>
        <v>0</v>
      </c>
      <c r="BF2416" s="140">
        <f>IF(N2416="snížená",J2416,0)</f>
        <v>0</v>
      </c>
      <c r="BG2416" s="140">
        <f>IF(N2416="zákl. přenesená",J2416,0)</f>
        <v>0</v>
      </c>
      <c r="BH2416" s="140">
        <f>IF(N2416="sníž. přenesená",J2416,0)</f>
        <v>0</v>
      </c>
      <c r="BI2416" s="140">
        <f>IF(N2416="nulová",J2416,0)</f>
        <v>0</v>
      </c>
      <c r="BJ2416" s="17" t="s">
        <v>80</v>
      </c>
      <c r="BK2416" s="140">
        <f>ROUND(I2416*H2416,2)</f>
        <v>0</v>
      </c>
      <c r="BL2416" s="17" t="s">
        <v>255</v>
      </c>
      <c r="BM2416" s="139" t="s">
        <v>2994</v>
      </c>
    </row>
    <row r="2417" spans="2:65" s="12" customFormat="1">
      <c r="B2417" s="141"/>
      <c r="D2417" s="142" t="s">
        <v>167</v>
      </c>
      <c r="E2417" s="143" t="s">
        <v>1</v>
      </c>
      <c r="F2417" s="144" t="s">
        <v>1174</v>
      </c>
      <c r="H2417" s="143" t="s">
        <v>1</v>
      </c>
      <c r="L2417" s="141"/>
      <c r="M2417" s="145"/>
      <c r="T2417" s="146"/>
      <c r="AT2417" s="143" t="s">
        <v>167</v>
      </c>
      <c r="AU2417" s="143" t="s">
        <v>82</v>
      </c>
      <c r="AV2417" s="12" t="s">
        <v>80</v>
      </c>
      <c r="AW2417" s="12" t="s">
        <v>28</v>
      </c>
      <c r="AX2417" s="12" t="s">
        <v>72</v>
      </c>
      <c r="AY2417" s="143" t="s">
        <v>158</v>
      </c>
    </row>
    <row r="2418" spans="2:65" s="12" customFormat="1">
      <c r="B2418" s="141"/>
      <c r="D2418" s="142" t="s">
        <v>167</v>
      </c>
      <c r="E2418" s="143" t="s">
        <v>1</v>
      </c>
      <c r="F2418" s="144" t="s">
        <v>2367</v>
      </c>
      <c r="H2418" s="143" t="s">
        <v>1</v>
      </c>
      <c r="L2418" s="141"/>
      <c r="M2418" s="145"/>
      <c r="T2418" s="146"/>
      <c r="AT2418" s="143" t="s">
        <v>167</v>
      </c>
      <c r="AU2418" s="143" t="s">
        <v>82</v>
      </c>
      <c r="AV2418" s="12" t="s">
        <v>80</v>
      </c>
      <c r="AW2418" s="12" t="s">
        <v>28</v>
      </c>
      <c r="AX2418" s="12" t="s">
        <v>72</v>
      </c>
      <c r="AY2418" s="143" t="s">
        <v>158</v>
      </c>
    </row>
    <row r="2419" spans="2:65" s="13" customFormat="1">
      <c r="B2419" s="147"/>
      <c r="D2419" s="142" t="s">
        <v>167</v>
      </c>
      <c r="E2419" s="148" t="s">
        <v>1</v>
      </c>
      <c r="F2419" s="149" t="s">
        <v>2995</v>
      </c>
      <c r="H2419" s="150">
        <v>27.18</v>
      </c>
      <c r="L2419" s="147"/>
      <c r="M2419" s="151"/>
      <c r="T2419" s="152"/>
      <c r="AT2419" s="148" t="s">
        <v>167</v>
      </c>
      <c r="AU2419" s="148" t="s">
        <v>82</v>
      </c>
      <c r="AV2419" s="13" t="s">
        <v>82</v>
      </c>
      <c r="AW2419" s="13" t="s">
        <v>28</v>
      </c>
      <c r="AX2419" s="13" t="s">
        <v>80</v>
      </c>
      <c r="AY2419" s="148" t="s">
        <v>158</v>
      </c>
    </row>
    <row r="2420" spans="2:65" s="1" customFormat="1" ht="16.5" customHeight="1">
      <c r="B2420" s="128"/>
      <c r="C2420" s="129" t="s">
        <v>2996</v>
      </c>
      <c r="D2420" s="129" t="s">
        <v>160</v>
      </c>
      <c r="E2420" s="130" t="s">
        <v>2997</v>
      </c>
      <c r="F2420" s="131" t="s">
        <v>2998</v>
      </c>
      <c r="G2420" s="132" t="s">
        <v>212</v>
      </c>
      <c r="H2420" s="133">
        <v>27.18</v>
      </c>
      <c r="I2420" s="184"/>
      <c r="J2420" s="134">
        <f>ROUND(I2420*H2420,2)</f>
        <v>0</v>
      </c>
      <c r="K2420" s="131" t="s">
        <v>164</v>
      </c>
      <c r="L2420" s="29"/>
      <c r="M2420" s="135" t="s">
        <v>1</v>
      </c>
      <c r="N2420" s="136" t="s">
        <v>37</v>
      </c>
      <c r="O2420" s="137">
        <v>0.27500000000000002</v>
      </c>
      <c r="P2420" s="137">
        <f>O2420*H2420</f>
        <v>7.4745000000000008</v>
      </c>
      <c r="Q2420" s="137">
        <v>0</v>
      </c>
      <c r="R2420" s="137">
        <f>Q2420*H2420</f>
        <v>0</v>
      </c>
      <c r="S2420" s="137">
        <v>0</v>
      </c>
      <c r="T2420" s="138">
        <f>S2420*H2420</f>
        <v>0</v>
      </c>
      <c r="AR2420" s="139" t="s">
        <v>255</v>
      </c>
      <c r="AT2420" s="139" t="s">
        <v>160</v>
      </c>
      <c r="AU2420" s="139" t="s">
        <v>82</v>
      </c>
      <c r="AY2420" s="17" t="s">
        <v>158</v>
      </c>
      <c r="BE2420" s="140">
        <f>IF(N2420="základní",J2420,0)</f>
        <v>0</v>
      </c>
      <c r="BF2420" s="140">
        <f>IF(N2420="snížená",J2420,0)</f>
        <v>0</v>
      </c>
      <c r="BG2420" s="140">
        <f>IF(N2420="zákl. přenesená",J2420,0)</f>
        <v>0</v>
      </c>
      <c r="BH2420" s="140">
        <f>IF(N2420="sníž. přenesená",J2420,0)</f>
        <v>0</v>
      </c>
      <c r="BI2420" s="140">
        <f>IF(N2420="nulová",J2420,0)</f>
        <v>0</v>
      </c>
      <c r="BJ2420" s="17" t="s">
        <v>80</v>
      </c>
      <c r="BK2420" s="140">
        <f>ROUND(I2420*H2420,2)</f>
        <v>0</v>
      </c>
      <c r="BL2420" s="17" t="s">
        <v>255</v>
      </c>
      <c r="BM2420" s="139" t="s">
        <v>2999</v>
      </c>
    </row>
    <row r="2421" spans="2:65" s="12" customFormat="1">
      <c r="B2421" s="141"/>
      <c r="D2421" s="142" t="s">
        <v>167</v>
      </c>
      <c r="E2421" s="143" t="s">
        <v>1</v>
      </c>
      <c r="F2421" s="144" t="s">
        <v>2367</v>
      </c>
      <c r="H2421" s="143" t="s">
        <v>1</v>
      </c>
      <c r="L2421" s="141"/>
      <c r="M2421" s="145"/>
      <c r="T2421" s="146"/>
      <c r="AT2421" s="143" t="s">
        <v>167</v>
      </c>
      <c r="AU2421" s="143" t="s">
        <v>82</v>
      </c>
      <c r="AV2421" s="12" t="s">
        <v>80</v>
      </c>
      <c r="AW2421" s="12" t="s">
        <v>28</v>
      </c>
      <c r="AX2421" s="12" t="s">
        <v>72</v>
      </c>
      <c r="AY2421" s="143" t="s">
        <v>158</v>
      </c>
    </row>
    <row r="2422" spans="2:65" s="13" customFormat="1">
      <c r="B2422" s="147"/>
      <c r="D2422" s="142" t="s">
        <v>167</v>
      </c>
      <c r="E2422" s="148" t="s">
        <v>1</v>
      </c>
      <c r="F2422" s="149" t="s">
        <v>3000</v>
      </c>
      <c r="H2422" s="150">
        <v>27.18</v>
      </c>
      <c r="L2422" s="147"/>
      <c r="M2422" s="151"/>
      <c r="T2422" s="152"/>
      <c r="AT2422" s="148" t="s">
        <v>167</v>
      </c>
      <c r="AU2422" s="148" t="s">
        <v>82</v>
      </c>
      <c r="AV2422" s="13" t="s">
        <v>82</v>
      </c>
      <c r="AW2422" s="13" t="s">
        <v>28</v>
      </c>
      <c r="AX2422" s="13" t="s">
        <v>80</v>
      </c>
      <c r="AY2422" s="148" t="s">
        <v>158</v>
      </c>
    </row>
    <row r="2423" spans="2:65" s="1" customFormat="1" ht="16.5" customHeight="1">
      <c r="B2423" s="128"/>
      <c r="C2423" s="129" t="s">
        <v>3001</v>
      </c>
      <c r="D2423" s="129" t="s">
        <v>160</v>
      </c>
      <c r="E2423" s="130" t="s">
        <v>3002</v>
      </c>
      <c r="F2423" s="131" t="s">
        <v>3003</v>
      </c>
      <c r="G2423" s="132" t="s">
        <v>212</v>
      </c>
      <c r="H2423" s="133">
        <v>7.9790000000000001</v>
      </c>
      <c r="I2423" s="184"/>
      <c r="J2423" s="134">
        <f>ROUND(I2423*H2423,2)</f>
        <v>0</v>
      </c>
      <c r="K2423" s="131" t="s">
        <v>164</v>
      </c>
      <c r="L2423" s="29"/>
      <c r="M2423" s="135" t="s">
        <v>1</v>
      </c>
      <c r="N2423" s="136" t="s">
        <v>37</v>
      </c>
      <c r="O2423" s="137">
        <v>0.79500000000000004</v>
      </c>
      <c r="P2423" s="137">
        <f>O2423*H2423</f>
        <v>6.343305</v>
      </c>
      <c r="Q2423" s="137">
        <v>0</v>
      </c>
      <c r="R2423" s="137">
        <f>Q2423*H2423</f>
        <v>0</v>
      </c>
      <c r="S2423" s="137">
        <v>0</v>
      </c>
      <c r="T2423" s="138">
        <f>S2423*H2423</f>
        <v>0</v>
      </c>
      <c r="AR2423" s="139" t="s">
        <v>255</v>
      </c>
      <c r="AT2423" s="139" t="s">
        <v>160</v>
      </c>
      <c r="AU2423" s="139" t="s">
        <v>82</v>
      </c>
      <c r="AY2423" s="17" t="s">
        <v>158</v>
      </c>
      <c r="BE2423" s="140">
        <f>IF(N2423="základní",J2423,0)</f>
        <v>0</v>
      </c>
      <c r="BF2423" s="140">
        <f>IF(N2423="snížená",J2423,0)</f>
        <v>0</v>
      </c>
      <c r="BG2423" s="140">
        <f>IF(N2423="zákl. přenesená",J2423,0)</f>
        <v>0</v>
      </c>
      <c r="BH2423" s="140">
        <f>IF(N2423="sníž. přenesená",J2423,0)</f>
        <v>0</v>
      </c>
      <c r="BI2423" s="140">
        <f>IF(N2423="nulová",J2423,0)</f>
        <v>0</v>
      </c>
      <c r="BJ2423" s="17" t="s">
        <v>80</v>
      </c>
      <c r="BK2423" s="140">
        <f>ROUND(I2423*H2423,2)</f>
        <v>0</v>
      </c>
      <c r="BL2423" s="17" t="s">
        <v>255</v>
      </c>
      <c r="BM2423" s="139" t="s">
        <v>3004</v>
      </c>
    </row>
    <row r="2424" spans="2:65" s="12" customFormat="1">
      <c r="B2424" s="141"/>
      <c r="D2424" s="142" t="s">
        <v>167</v>
      </c>
      <c r="E2424" s="143" t="s">
        <v>1</v>
      </c>
      <c r="F2424" s="144" t="s">
        <v>3005</v>
      </c>
      <c r="H2424" s="143" t="s">
        <v>1</v>
      </c>
      <c r="L2424" s="141"/>
      <c r="M2424" s="145"/>
      <c r="T2424" s="146"/>
      <c r="AT2424" s="143" t="s">
        <v>167</v>
      </c>
      <c r="AU2424" s="143" t="s">
        <v>82</v>
      </c>
      <c r="AV2424" s="12" t="s">
        <v>80</v>
      </c>
      <c r="AW2424" s="12" t="s">
        <v>28</v>
      </c>
      <c r="AX2424" s="12" t="s">
        <v>72</v>
      </c>
      <c r="AY2424" s="143" t="s">
        <v>158</v>
      </c>
    </row>
    <row r="2425" spans="2:65" s="13" customFormat="1">
      <c r="B2425" s="147"/>
      <c r="D2425" s="142" t="s">
        <v>167</v>
      </c>
      <c r="E2425" s="148" t="s">
        <v>1</v>
      </c>
      <c r="F2425" s="149" t="s">
        <v>3006</v>
      </c>
      <c r="H2425" s="150">
        <v>2.86</v>
      </c>
      <c r="L2425" s="147"/>
      <c r="M2425" s="151"/>
      <c r="T2425" s="152"/>
      <c r="AT2425" s="148" t="s">
        <v>167</v>
      </c>
      <c r="AU2425" s="148" t="s">
        <v>82</v>
      </c>
      <c r="AV2425" s="13" t="s">
        <v>82</v>
      </c>
      <c r="AW2425" s="13" t="s">
        <v>28</v>
      </c>
      <c r="AX2425" s="13" t="s">
        <v>72</v>
      </c>
      <c r="AY2425" s="148" t="s">
        <v>158</v>
      </c>
    </row>
    <row r="2426" spans="2:65" s="12" customFormat="1">
      <c r="B2426" s="141"/>
      <c r="D2426" s="142" t="s">
        <v>167</v>
      </c>
      <c r="E2426" s="143" t="s">
        <v>1</v>
      </c>
      <c r="F2426" s="144" t="s">
        <v>283</v>
      </c>
      <c r="H2426" s="143" t="s">
        <v>1</v>
      </c>
      <c r="L2426" s="141"/>
      <c r="M2426" s="145"/>
      <c r="T2426" s="146"/>
      <c r="AT2426" s="143" t="s">
        <v>167</v>
      </c>
      <c r="AU2426" s="143" t="s">
        <v>82</v>
      </c>
      <c r="AV2426" s="12" t="s">
        <v>80</v>
      </c>
      <c r="AW2426" s="12" t="s">
        <v>28</v>
      </c>
      <c r="AX2426" s="12" t="s">
        <v>72</v>
      </c>
      <c r="AY2426" s="143" t="s">
        <v>158</v>
      </c>
    </row>
    <row r="2427" spans="2:65" s="13" customFormat="1">
      <c r="B2427" s="147"/>
      <c r="D2427" s="142" t="s">
        <v>167</v>
      </c>
      <c r="E2427" s="148" t="s">
        <v>1</v>
      </c>
      <c r="F2427" s="149" t="s">
        <v>3007</v>
      </c>
      <c r="H2427" s="150">
        <v>5.1189999999999998</v>
      </c>
      <c r="L2427" s="147"/>
      <c r="M2427" s="151"/>
      <c r="T2427" s="152"/>
      <c r="AT2427" s="148" t="s">
        <v>167</v>
      </c>
      <c r="AU2427" s="148" t="s">
        <v>82</v>
      </c>
      <c r="AV2427" s="13" t="s">
        <v>82</v>
      </c>
      <c r="AW2427" s="13" t="s">
        <v>28</v>
      </c>
      <c r="AX2427" s="13" t="s">
        <v>72</v>
      </c>
      <c r="AY2427" s="148" t="s">
        <v>158</v>
      </c>
    </row>
    <row r="2428" spans="2:65" s="14" customFormat="1">
      <c r="B2428" s="153"/>
      <c r="D2428" s="142" t="s">
        <v>167</v>
      </c>
      <c r="E2428" s="154" t="s">
        <v>1</v>
      </c>
      <c r="F2428" s="155" t="s">
        <v>200</v>
      </c>
      <c r="H2428" s="156">
        <v>7.9790000000000001</v>
      </c>
      <c r="L2428" s="153"/>
      <c r="M2428" s="157"/>
      <c r="T2428" s="158"/>
      <c r="AT2428" s="154" t="s">
        <v>167</v>
      </c>
      <c r="AU2428" s="154" t="s">
        <v>82</v>
      </c>
      <c r="AV2428" s="14" t="s">
        <v>165</v>
      </c>
      <c r="AW2428" s="14" t="s">
        <v>28</v>
      </c>
      <c r="AX2428" s="14" t="s">
        <v>80</v>
      </c>
      <c r="AY2428" s="154" t="s">
        <v>158</v>
      </c>
    </row>
    <row r="2429" spans="2:65" s="1" customFormat="1" ht="16.5" customHeight="1">
      <c r="B2429" s="128"/>
      <c r="C2429" s="159" t="s">
        <v>3008</v>
      </c>
      <c r="D2429" s="159" t="s">
        <v>242</v>
      </c>
      <c r="E2429" s="160" t="s">
        <v>3009</v>
      </c>
      <c r="F2429" s="161" t="s">
        <v>3010</v>
      </c>
      <c r="G2429" s="162" t="s">
        <v>212</v>
      </c>
      <c r="H2429" s="163">
        <v>8.218</v>
      </c>
      <c r="I2429" s="188"/>
      <c r="J2429" s="164">
        <f>ROUND(I2429*H2429,2)</f>
        <v>0</v>
      </c>
      <c r="K2429" s="161" t="s">
        <v>164</v>
      </c>
      <c r="L2429" s="165"/>
      <c r="M2429" s="166" t="s">
        <v>1</v>
      </c>
      <c r="N2429" s="167" t="s">
        <v>37</v>
      </c>
      <c r="O2429" s="137">
        <v>0</v>
      </c>
      <c r="P2429" s="137">
        <f>O2429*H2429</f>
        <v>0</v>
      </c>
      <c r="Q2429" s="137">
        <v>1E-4</v>
      </c>
      <c r="R2429" s="137">
        <f>Q2429*H2429</f>
        <v>8.2180000000000003E-4</v>
      </c>
      <c r="S2429" s="137">
        <v>0</v>
      </c>
      <c r="T2429" s="138">
        <f>S2429*H2429</f>
        <v>0</v>
      </c>
      <c r="AR2429" s="139" t="s">
        <v>357</v>
      </c>
      <c r="AT2429" s="139" t="s">
        <v>242</v>
      </c>
      <c r="AU2429" s="139" t="s">
        <v>82</v>
      </c>
      <c r="AY2429" s="17" t="s">
        <v>158</v>
      </c>
      <c r="BE2429" s="140">
        <f>IF(N2429="základní",J2429,0)</f>
        <v>0</v>
      </c>
      <c r="BF2429" s="140">
        <f>IF(N2429="snížená",J2429,0)</f>
        <v>0</v>
      </c>
      <c r="BG2429" s="140">
        <f>IF(N2429="zákl. přenesená",J2429,0)</f>
        <v>0</v>
      </c>
      <c r="BH2429" s="140">
        <f>IF(N2429="sníž. přenesená",J2429,0)</f>
        <v>0</v>
      </c>
      <c r="BI2429" s="140">
        <f>IF(N2429="nulová",J2429,0)</f>
        <v>0</v>
      </c>
      <c r="BJ2429" s="17" t="s">
        <v>80</v>
      </c>
      <c r="BK2429" s="140">
        <f>ROUND(I2429*H2429,2)</f>
        <v>0</v>
      </c>
      <c r="BL2429" s="17" t="s">
        <v>255</v>
      </c>
      <c r="BM2429" s="139" t="s">
        <v>3011</v>
      </c>
    </row>
    <row r="2430" spans="2:65" s="13" customFormat="1">
      <c r="B2430" s="147"/>
      <c r="D2430" s="142" t="s">
        <v>167</v>
      </c>
      <c r="F2430" s="149" t="s">
        <v>3012</v>
      </c>
      <c r="H2430" s="150">
        <v>8.218</v>
      </c>
      <c r="L2430" s="147"/>
      <c r="M2430" s="151"/>
      <c r="T2430" s="152"/>
      <c r="AT2430" s="148" t="s">
        <v>167</v>
      </c>
      <c r="AU2430" s="148" t="s">
        <v>82</v>
      </c>
      <c r="AV2430" s="13" t="s">
        <v>82</v>
      </c>
      <c r="AW2430" s="13" t="s">
        <v>3</v>
      </c>
      <c r="AX2430" s="13" t="s">
        <v>80</v>
      </c>
      <c r="AY2430" s="148" t="s">
        <v>158</v>
      </c>
    </row>
    <row r="2431" spans="2:65" s="1" customFormat="1" ht="24.2" customHeight="1">
      <c r="B2431" s="128"/>
      <c r="C2431" s="129" t="s">
        <v>3013</v>
      </c>
      <c r="D2431" s="129" t="s">
        <v>160</v>
      </c>
      <c r="E2431" s="130" t="s">
        <v>3014</v>
      </c>
      <c r="F2431" s="131" t="s">
        <v>3015</v>
      </c>
      <c r="G2431" s="132" t="s">
        <v>188</v>
      </c>
      <c r="H2431" s="133">
        <v>0.60399999999999998</v>
      </c>
      <c r="I2431" s="184"/>
      <c r="J2431" s="134">
        <f>ROUND(I2431*H2431,2)</f>
        <v>0</v>
      </c>
      <c r="K2431" s="131" t="s">
        <v>164</v>
      </c>
      <c r="L2431" s="29"/>
      <c r="M2431" s="135" t="s">
        <v>1</v>
      </c>
      <c r="N2431" s="136" t="s">
        <v>37</v>
      </c>
      <c r="O2431" s="137">
        <v>1.5660000000000001</v>
      </c>
      <c r="P2431" s="137">
        <f>O2431*H2431</f>
        <v>0.94586400000000004</v>
      </c>
      <c r="Q2431" s="137">
        <v>0</v>
      </c>
      <c r="R2431" s="137">
        <f>Q2431*H2431</f>
        <v>0</v>
      </c>
      <c r="S2431" s="137">
        <v>0</v>
      </c>
      <c r="T2431" s="138">
        <f>S2431*H2431</f>
        <v>0</v>
      </c>
      <c r="AR2431" s="139" t="s">
        <v>255</v>
      </c>
      <c r="AT2431" s="139" t="s">
        <v>160</v>
      </c>
      <c r="AU2431" s="139" t="s">
        <v>82</v>
      </c>
      <c r="AY2431" s="17" t="s">
        <v>158</v>
      </c>
      <c r="BE2431" s="140">
        <f>IF(N2431="základní",J2431,0)</f>
        <v>0</v>
      </c>
      <c r="BF2431" s="140">
        <f>IF(N2431="snížená",J2431,0)</f>
        <v>0</v>
      </c>
      <c r="BG2431" s="140">
        <f>IF(N2431="zákl. přenesená",J2431,0)</f>
        <v>0</v>
      </c>
      <c r="BH2431" s="140">
        <f>IF(N2431="sníž. přenesená",J2431,0)</f>
        <v>0</v>
      </c>
      <c r="BI2431" s="140">
        <f>IF(N2431="nulová",J2431,0)</f>
        <v>0</v>
      </c>
      <c r="BJ2431" s="17" t="s">
        <v>80</v>
      </c>
      <c r="BK2431" s="140">
        <f>ROUND(I2431*H2431,2)</f>
        <v>0</v>
      </c>
      <c r="BL2431" s="17" t="s">
        <v>255</v>
      </c>
      <c r="BM2431" s="139" t="s">
        <v>3016</v>
      </c>
    </row>
    <row r="2432" spans="2:65" s="11" customFormat="1" ht="25.9" customHeight="1">
      <c r="B2432" s="117"/>
      <c r="D2432" s="118" t="s">
        <v>71</v>
      </c>
      <c r="E2432" s="119" t="s">
        <v>242</v>
      </c>
      <c r="F2432" s="119" t="s">
        <v>3017</v>
      </c>
      <c r="J2432" s="120">
        <f>BK2432</f>
        <v>0</v>
      </c>
      <c r="L2432" s="117"/>
      <c r="M2432" s="121"/>
      <c r="P2432" s="122">
        <f>P2433</f>
        <v>0</v>
      </c>
      <c r="R2432" s="122">
        <f>R2433</f>
        <v>2.256E-2</v>
      </c>
      <c r="T2432" s="123">
        <f>T2433</f>
        <v>0</v>
      </c>
      <c r="AR2432" s="118" t="s">
        <v>178</v>
      </c>
      <c r="AT2432" s="124" t="s">
        <v>71</v>
      </c>
      <c r="AU2432" s="124" t="s">
        <v>72</v>
      </c>
      <c r="AY2432" s="118" t="s">
        <v>158</v>
      </c>
      <c r="BK2432" s="125">
        <f>BK2433</f>
        <v>0</v>
      </c>
    </row>
    <row r="2433" spans="2:65" s="11" customFormat="1" ht="22.9" customHeight="1">
      <c r="B2433" s="117"/>
      <c r="D2433" s="118" t="s">
        <v>71</v>
      </c>
      <c r="E2433" s="126" t="s">
        <v>3018</v>
      </c>
      <c r="F2433" s="126" t="s">
        <v>3019</v>
      </c>
      <c r="J2433" s="127">
        <f>BK2433</f>
        <v>0</v>
      </c>
      <c r="L2433" s="117"/>
      <c r="M2433" s="121"/>
      <c r="P2433" s="122">
        <f>SUM(P2434:P2437)</f>
        <v>0</v>
      </c>
      <c r="R2433" s="122">
        <f>SUM(R2434:R2437)</f>
        <v>2.256E-2</v>
      </c>
      <c r="T2433" s="123">
        <f>SUM(T2434:T2437)</f>
        <v>0</v>
      </c>
      <c r="AR2433" s="118" t="s">
        <v>178</v>
      </c>
      <c r="AT2433" s="124" t="s">
        <v>71</v>
      </c>
      <c r="AU2433" s="124" t="s">
        <v>80</v>
      </c>
      <c r="AY2433" s="118" t="s">
        <v>158</v>
      </c>
      <c r="BK2433" s="125">
        <f>SUM(BK2434:BK2437)</f>
        <v>0</v>
      </c>
    </row>
    <row r="2434" spans="2:65" s="1" customFormat="1" ht="24.2" customHeight="1">
      <c r="B2434" s="128"/>
      <c r="C2434" s="129" t="s">
        <v>3020</v>
      </c>
      <c r="D2434" s="129" t="s">
        <v>160</v>
      </c>
      <c r="E2434" s="130" t="s">
        <v>3021</v>
      </c>
      <c r="F2434" s="131" t="s">
        <v>3022</v>
      </c>
      <c r="G2434" s="132" t="s">
        <v>310</v>
      </c>
      <c r="H2434" s="133">
        <v>2</v>
      </c>
      <c r="I2434" s="184"/>
      <c r="J2434" s="134">
        <f>ROUND(I2434*H2434,2)</f>
        <v>0</v>
      </c>
      <c r="K2434" s="131" t="s">
        <v>1</v>
      </c>
      <c r="L2434" s="29"/>
      <c r="M2434" s="135" t="s">
        <v>1</v>
      </c>
      <c r="N2434" s="136" t="s">
        <v>37</v>
      </c>
      <c r="O2434" s="137">
        <v>0</v>
      </c>
      <c r="P2434" s="137">
        <f>O2434*H2434</f>
        <v>0</v>
      </c>
      <c r="Q2434" s="137">
        <v>1.128E-2</v>
      </c>
      <c r="R2434" s="137">
        <f>Q2434*H2434</f>
        <v>2.256E-2</v>
      </c>
      <c r="S2434" s="137">
        <v>0</v>
      </c>
      <c r="T2434" s="138">
        <f>S2434*H2434</f>
        <v>0</v>
      </c>
      <c r="AR2434" s="139" t="s">
        <v>571</v>
      </c>
      <c r="AT2434" s="139" t="s">
        <v>160</v>
      </c>
      <c r="AU2434" s="139" t="s">
        <v>82</v>
      </c>
      <c r="AY2434" s="17" t="s">
        <v>158</v>
      </c>
      <c r="BE2434" s="140">
        <f>IF(N2434="základní",J2434,0)</f>
        <v>0</v>
      </c>
      <c r="BF2434" s="140">
        <f>IF(N2434="snížená",J2434,0)</f>
        <v>0</v>
      </c>
      <c r="BG2434" s="140">
        <f>IF(N2434="zákl. přenesená",J2434,0)</f>
        <v>0</v>
      </c>
      <c r="BH2434" s="140">
        <f>IF(N2434="sníž. přenesená",J2434,0)</f>
        <v>0</v>
      </c>
      <c r="BI2434" s="140">
        <f>IF(N2434="nulová",J2434,0)</f>
        <v>0</v>
      </c>
      <c r="BJ2434" s="17" t="s">
        <v>80</v>
      </c>
      <c r="BK2434" s="140">
        <f>ROUND(I2434*H2434,2)</f>
        <v>0</v>
      </c>
      <c r="BL2434" s="17" t="s">
        <v>571</v>
      </c>
      <c r="BM2434" s="139" t="s">
        <v>3023</v>
      </c>
    </row>
    <row r="2435" spans="2:65" s="13" customFormat="1">
      <c r="B2435" s="147"/>
      <c r="D2435" s="142" t="s">
        <v>167</v>
      </c>
      <c r="E2435" s="148" t="s">
        <v>1</v>
      </c>
      <c r="F2435" s="149" t="s">
        <v>3024</v>
      </c>
      <c r="H2435" s="150">
        <v>1</v>
      </c>
      <c r="L2435" s="147"/>
      <c r="M2435" s="151"/>
      <c r="T2435" s="152"/>
      <c r="AT2435" s="148" t="s">
        <v>167</v>
      </c>
      <c r="AU2435" s="148" t="s">
        <v>82</v>
      </c>
      <c r="AV2435" s="13" t="s">
        <v>82</v>
      </c>
      <c r="AW2435" s="13" t="s">
        <v>28</v>
      </c>
      <c r="AX2435" s="13" t="s">
        <v>72</v>
      </c>
      <c r="AY2435" s="148" t="s">
        <v>158</v>
      </c>
    </row>
    <row r="2436" spans="2:65" s="13" customFormat="1">
      <c r="B2436" s="147"/>
      <c r="D2436" s="142" t="s">
        <v>167</v>
      </c>
      <c r="E2436" s="148" t="s">
        <v>1</v>
      </c>
      <c r="F2436" s="149" t="s">
        <v>3025</v>
      </c>
      <c r="H2436" s="150">
        <v>1</v>
      </c>
      <c r="L2436" s="147"/>
      <c r="M2436" s="151"/>
      <c r="T2436" s="152"/>
      <c r="AT2436" s="148" t="s">
        <v>167</v>
      </c>
      <c r="AU2436" s="148" t="s">
        <v>82</v>
      </c>
      <c r="AV2436" s="13" t="s">
        <v>82</v>
      </c>
      <c r="AW2436" s="13" t="s">
        <v>28</v>
      </c>
      <c r="AX2436" s="13" t="s">
        <v>72</v>
      </c>
      <c r="AY2436" s="148" t="s">
        <v>158</v>
      </c>
    </row>
    <row r="2437" spans="2:65" s="14" customFormat="1">
      <c r="B2437" s="153"/>
      <c r="D2437" s="142" t="s">
        <v>167</v>
      </c>
      <c r="E2437" s="154" t="s">
        <v>1</v>
      </c>
      <c r="F2437" s="155" t="s">
        <v>200</v>
      </c>
      <c r="H2437" s="156">
        <v>2</v>
      </c>
      <c r="L2437" s="153"/>
      <c r="M2437" s="174"/>
      <c r="N2437" s="175"/>
      <c r="O2437" s="175"/>
      <c r="P2437" s="175"/>
      <c r="Q2437" s="175"/>
      <c r="R2437" s="175"/>
      <c r="S2437" s="175"/>
      <c r="T2437" s="176"/>
      <c r="AT2437" s="154" t="s">
        <v>167</v>
      </c>
      <c r="AU2437" s="154" t="s">
        <v>82</v>
      </c>
      <c r="AV2437" s="14" t="s">
        <v>165</v>
      </c>
      <c r="AW2437" s="14" t="s">
        <v>28</v>
      </c>
      <c r="AX2437" s="14" t="s">
        <v>80</v>
      </c>
      <c r="AY2437" s="154" t="s">
        <v>158</v>
      </c>
    </row>
    <row r="2438" spans="2:65" s="1" customFormat="1" ht="6.95" customHeight="1">
      <c r="B2438" s="41"/>
      <c r="C2438" s="42"/>
      <c r="D2438" s="42"/>
      <c r="E2438" s="42"/>
      <c r="F2438" s="42"/>
      <c r="G2438" s="42"/>
      <c r="H2438" s="42"/>
      <c r="I2438" s="42"/>
      <c r="J2438" s="42"/>
      <c r="K2438" s="42"/>
      <c r="L2438" s="29"/>
    </row>
  </sheetData>
  <autoFilter ref="C148:K2437" xr:uid="{00000000-0009-0000-0000-000001000000}"/>
  <mergeCells count="9">
    <mergeCell ref="E87:H87"/>
    <mergeCell ref="E139:H139"/>
    <mergeCell ref="E141:H141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497"/>
  <sheetViews>
    <sheetView showGridLines="0" topLeftCell="B1" workbookViewId="0">
      <selection activeCell="X502" sqref="X50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1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85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102</v>
      </c>
      <c r="L4" s="20"/>
      <c r="M4" s="85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6" t="s">
        <v>14</v>
      </c>
      <c r="L6" s="20"/>
    </row>
    <row r="7" spans="2:46" ht="16.5" customHeight="1">
      <c r="B7" s="20"/>
      <c r="E7" s="227" t="str">
        <f>'Rekapitulace stavby'!K6</f>
        <v>OLOMOUC ADM Nerudova - oprava přístavby ve dvorní části</v>
      </c>
      <c r="F7" s="228"/>
      <c r="G7" s="228"/>
      <c r="H7" s="228"/>
      <c r="L7" s="20"/>
    </row>
    <row r="8" spans="2:46" s="1" customFormat="1" ht="12" customHeight="1">
      <c r="B8" s="29"/>
      <c r="D8" s="26" t="s">
        <v>103</v>
      </c>
      <c r="L8" s="29"/>
    </row>
    <row r="9" spans="2:46" s="1" customFormat="1" ht="16.5" customHeight="1">
      <c r="B9" s="29"/>
      <c r="E9" s="192" t="s">
        <v>3026</v>
      </c>
      <c r="F9" s="226"/>
      <c r="G9" s="226"/>
      <c r="H9" s="226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6" t="s">
        <v>15</v>
      </c>
      <c r="F11" s="24" t="s">
        <v>1</v>
      </c>
      <c r="I11" s="26" t="s">
        <v>16</v>
      </c>
      <c r="J11" s="24" t="s">
        <v>1</v>
      </c>
      <c r="L11" s="29"/>
    </row>
    <row r="12" spans="2:46" s="1" customFormat="1" ht="12" customHeight="1">
      <c r="B12" s="29"/>
      <c r="D12" s="26" t="s">
        <v>17</v>
      </c>
      <c r="F12" s="24" t="s">
        <v>18</v>
      </c>
      <c r="I12" s="26" t="s">
        <v>19</v>
      </c>
      <c r="J12" s="49">
        <f>'Rekapitulace stavby'!AN8</f>
        <v>45085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6" t="s">
        <v>20</v>
      </c>
      <c r="I14" s="26" t="s">
        <v>21</v>
      </c>
      <c r="J14" s="24" t="s">
        <v>1</v>
      </c>
      <c r="L14" s="29"/>
    </row>
    <row r="15" spans="2:46" s="1" customFormat="1" ht="18" customHeight="1">
      <c r="B15" s="29"/>
      <c r="E15" s="24" t="s">
        <v>22</v>
      </c>
      <c r="I15" s="26" t="s">
        <v>23</v>
      </c>
      <c r="J15" s="24" t="s">
        <v>1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6" t="s">
        <v>4737</v>
      </c>
      <c r="I17" s="26" t="s">
        <v>21</v>
      </c>
      <c r="J17" s="185" t="str">
        <f>'Rekapitulace stavby'!AN13</f>
        <v>Vyplň údaj</v>
      </c>
      <c r="L17" s="29"/>
    </row>
    <row r="18" spans="2:12" s="1" customFormat="1" ht="18" customHeight="1">
      <c r="B18" s="29"/>
      <c r="E18" s="229" t="str">
        <f>'Rekapitulace stavby'!E14</f>
        <v>Vyplň údaj</v>
      </c>
      <c r="F18" s="229"/>
      <c r="G18" s="229"/>
      <c r="H18" s="229"/>
      <c r="I18" s="26" t="s">
        <v>23</v>
      </c>
      <c r="J18" s="18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6" t="s">
        <v>25</v>
      </c>
      <c r="I20" s="26" t="s">
        <v>21</v>
      </c>
      <c r="J20" s="24" t="s">
        <v>26</v>
      </c>
      <c r="L20" s="29"/>
    </row>
    <row r="21" spans="2:12" s="1" customFormat="1" ht="18" customHeight="1">
      <c r="B21" s="29"/>
      <c r="E21" s="24" t="s">
        <v>27</v>
      </c>
      <c r="I21" s="26" t="s">
        <v>23</v>
      </c>
      <c r="J21" s="24" t="s">
        <v>1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6" t="s">
        <v>29</v>
      </c>
      <c r="I23" s="26" t="s">
        <v>21</v>
      </c>
      <c r="J23" s="24" t="s">
        <v>1</v>
      </c>
      <c r="L23" s="29"/>
    </row>
    <row r="24" spans="2:12" s="1" customFormat="1" ht="18" customHeight="1">
      <c r="B24" s="29"/>
      <c r="E24" s="24" t="s">
        <v>30</v>
      </c>
      <c r="I24" s="26" t="s">
        <v>23</v>
      </c>
      <c r="J24" s="24" t="s">
        <v>1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6" t="s">
        <v>31</v>
      </c>
      <c r="L26" s="29"/>
    </row>
    <row r="27" spans="2:12" s="7" customFormat="1" ht="16.5" customHeight="1">
      <c r="B27" s="86"/>
      <c r="E27" s="217" t="s">
        <v>1</v>
      </c>
      <c r="F27" s="217"/>
      <c r="G27" s="217"/>
      <c r="H27" s="217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7" t="s">
        <v>32</v>
      </c>
      <c r="J30" s="63">
        <f>ROUND(J139, 2)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34</v>
      </c>
      <c r="I32" s="32" t="s">
        <v>33</v>
      </c>
      <c r="J32" s="32" t="s">
        <v>35</v>
      </c>
      <c r="L32" s="29"/>
    </row>
    <row r="33" spans="2:12" s="1" customFormat="1" ht="14.45" customHeight="1">
      <c r="B33" s="29"/>
      <c r="D33" s="52" t="s">
        <v>36</v>
      </c>
      <c r="E33" s="26" t="s">
        <v>37</v>
      </c>
      <c r="F33" s="88">
        <f>ROUND((SUM(BE139:BE496)),  2)</f>
        <v>0</v>
      </c>
      <c r="I33" s="89">
        <v>0.21</v>
      </c>
      <c r="J33" s="88">
        <f>ROUND(((SUM(BE139:BE496))*I33),  2)</f>
        <v>0</v>
      </c>
      <c r="L33" s="29"/>
    </row>
    <row r="34" spans="2:12" s="1" customFormat="1" ht="14.45" customHeight="1">
      <c r="B34" s="29"/>
      <c r="E34" s="26" t="s">
        <v>38</v>
      </c>
      <c r="F34" s="88">
        <f>ROUND((SUM(BF139:BF496)),  2)</f>
        <v>0</v>
      </c>
      <c r="I34" s="89">
        <v>0.15</v>
      </c>
      <c r="J34" s="88">
        <f>ROUND(((SUM(BF139:BF496))*I34),  2)</f>
        <v>0</v>
      </c>
      <c r="L34" s="29"/>
    </row>
    <row r="35" spans="2:12" s="1" customFormat="1" ht="14.45" hidden="1" customHeight="1">
      <c r="B35" s="29"/>
      <c r="E35" s="26" t="s">
        <v>39</v>
      </c>
      <c r="F35" s="88">
        <f>ROUND((SUM(BG139:BG496)),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6" t="s">
        <v>40</v>
      </c>
      <c r="F36" s="88">
        <f>ROUND((SUM(BH139:BH496)),  2)</f>
        <v>0</v>
      </c>
      <c r="I36" s="89">
        <v>0.15</v>
      </c>
      <c r="J36" s="88">
        <f>0</f>
        <v>0</v>
      </c>
      <c r="L36" s="29"/>
    </row>
    <row r="37" spans="2:12" s="1" customFormat="1" ht="14.45" hidden="1" customHeight="1">
      <c r="B37" s="29"/>
      <c r="E37" s="26" t="s">
        <v>41</v>
      </c>
      <c r="F37" s="88">
        <f>ROUND((SUM(BI139:BI496)),  2)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0"/>
      <c r="D39" s="91" t="s">
        <v>42</v>
      </c>
      <c r="E39" s="54"/>
      <c r="F39" s="54"/>
      <c r="G39" s="92" t="s">
        <v>43</v>
      </c>
      <c r="H39" s="93" t="s">
        <v>44</v>
      </c>
      <c r="I39" s="54"/>
      <c r="J39" s="94">
        <f>SUM(J30:J37)</f>
        <v>0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29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9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29"/>
      <c r="D61" s="40" t="s">
        <v>47</v>
      </c>
      <c r="E61" s="31"/>
      <c r="F61" s="96" t="s">
        <v>48</v>
      </c>
      <c r="G61" s="40" t="s">
        <v>47</v>
      </c>
      <c r="H61" s="31"/>
      <c r="I61" s="31"/>
      <c r="J61" s="97" t="s">
        <v>48</v>
      </c>
      <c r="K61" s="31"/>
      <c r="L61" s="29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29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9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29"/>
      <c r="D76" s="40" t="s">
        <v>47</v>
      </c>
      <c r="E76" s="31"/>
      <c r="F76" s="96" t="s">
        <v>48</v>
      </c>
      <c r="G76" s="40" t="s">
        <v>47</v>
      </c>
      <c r="H76" s="31"/>
      <c r="I76" s="31"/>
      <c r="J76" s="97" t="s">
        <v>48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21" t="s">
        <v>105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6" t="s">
        <v>14</v>
      </c>
      <c r="L84" s="29"/>
    </row>
    <row r="85" spans="2:47" s="1" customFormat="1" ht="16.5" customHeight="1">
      <c r="B85" s="29"/>
      <c r="E85" s="227" t="str">
        <f>E7</f>
        <v>OLOMOUC ADM Nerudova - oprava přístavby ve dvorní části</v>
      </c>
      <c r="F85" s="228"/>
      <c r="G85" s="228"/>
      <c r="H85" s="228"/>
      <c r="L85" s="29"/>
    </row>
    <row r="86" spans="2:47" s="1" customFormat="1" ht="12" customHeight="1">
      <c r="B86" s="29"/>
      <c r="C86" s="26" t="s">
        <v>103</v>
      </c>
      <c r="L86" s="29"/>
    </row>
    <row r="87" spans="2:47" s="1" customFormat="1" ht="16.5" customHeight="1">
      <c r="B87" s="29"/>
      <c r="E87" s="192" t="str">
        <f>E9</f>
        <v>2914 - D.1.4.1 - Zdravotechnika a Plynoinstalace</v>
      </c>
      <c r="F87" s="226"/>
      <c r="G87" s="226"/>
      <c r="H87" s="226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6" t="s">
        <v>17</v>
      </c>
      <c r="F89" s="24" t="str">
        <f>F12</f>
        <v>Olomouc</v>
      </c>
      <c r="I89" s="26" t="s">
        <v>19</v>
      </c>
      <c r="J89" s="49">
        <f>IF(J12="","",J12)</f>
        <v>45085</v>
      </c>
      <c r="L89" s="29"/>
    </row>
    <row r="90" spans="2:47" s="1" customFormat="1" ht="6.95" customHeight="1">
      <c r="B90" s="29"/>
      <c r="L90" s="29"/>
    </row>
    <row r="91" spans="2:47" s="1" customFormat="1" ht="15.2" customHeight="1">
      <c r="B91" s="29"/>
      <c r="C91" s="26" t="s">
        <v>20</v>
      </c>
      <c r="F91" s="24" t="str">
        <f>E15</f>
        <v>Správa železnic, státní organizace</v>
      </c>
      <c r="I91" s="26" t="s">
        <v>25</v>
      </c>
      <c r="J91" s="27" t="str">
        <f>E21</f>
        <v>Ing. Pavel KRÁTKÝ</v>
      </c>
      <c r="L91" s="29"/>
    </row>
    <row r="92" spans="2:47" s="1" customFormat="1" ht="15.2" customHeight="1">
      <c r="B92" s="29"/>
      <c r="C92" s="26" t="s">
        <v>24</v>
      </c>
      <c r="F92" s="24" t="str">
        <f>IF(E18="","",E18)</f>
        <v>Vyplň údaj</v>
      </c>
      <c r="I92" s="26" t="s">
        <v>29</v>
      </c>
      <c r="J92" s="27" t="str">
        <f>E24</f>
        <v>Hořák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106</v>
      </c>
      <c r="D94" s="90"/>
      <c r="E94" s="90"/>
      <c r="F94" s="90"/>
      <c r="G94" s="90"/>
      <c r="H94" s="90"/>
      <c r="I94" s="90"/>
      <c r="J94" s="99" t="s">
        <v>107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108</v>
      </c>
      <c r="J96" s="63">
        <f>J139</f>
        <v>0</v>
      </c>
      <c r="L96" s="29"/>
      <c r="AU96" s="17" t="s">
        <v>109</v>
      </c>
    </row>
    <row r="97" spans="2:12" s="8" customFormat="1" ht="24.95" customHeight="1">
      <c r="B97" s="101"/>
      <c r="D97" s="102" t="s">
        <v>110</v>
      </c>
      <c r="E97" s="103"/>
      <c r="F97" s="103"/>
      <c r="G97" s="103"/>
      <c r="H97" s="103"/>
      <c r="I97" s="103"/>
      <c r="J97" s="104">
        <f>J140</f>
        <v>0</v>
      </c>
      <c r="L97" s="101"/>
    </row>
    <row r="98" spans="2:12" s="9" customFormat="1" ht="19.899999999999999" customHeight="1">
      <c r="B98" s="105"/>
      <c r="D98" s="106" t="s">
        <v>111</v>
      </c>
      <c r="E98" s="107"/>
      <c r="F98" s="107"/>
      <c r="G98" s="107"/>
      <c r="H98" s="107"/>
      <c r="I98" s="107"/>
      <c r="J98" s="108">
        <f>J141</f>
        <v>0</v>
      </c>
      <c r="L98" s="105"/>
    </row>
    <row r="99" spans="2:12" s="9" customFormat="1" ht="19.899999999999999" customHeight="1">
      <c r="B99" s="105"/>
      <c r="D99" s="106" t="s">
        <v>115</v>
      </c>
      <c r="E99" s="107"/>
      <c r="F99" s="107"/>
      <c r="G99" s="107"/>
      <c r="H99" s="107"/>
      <c r="I99" s="107"/>
      <c r="J99" s="108">
        <f>J237</f>
        <v>0</v>
      </c>
      <c r="L99" s="105"/>
    </row>
    <row r="100" spans="2:12" s="9" customFormat="1" ht="19.899999999999999" customHeight="1">
      <c r="B100" s="105"/>
      <c r="D100" s="106" t="s">
        <v>116</v>
      </c>
      <c r="E100" s="107"/>
      <c r="F100" s="107"/>
      <c r="G100" s="107"/>
      <c r="H100" s="107"/>
      <c r="I100" s="107"/>
      <c r="J100" s="108">
        <f>J244</f>
        <v>0</v>
      </c>
      <c r="L100" s="105"/>
    </row>
    <row r="101" spans="2:12" s="9" customFormat="1" ht="19.899999999999999" customHeight="1">
      <c r="B101" s="105"/>
      <c r="D101" s="106" t="s">
        <v>117</v>
      </c>
      <c r="E101" s="107"/>
      <c r="F101" s="107"/>
      <c r="G101" s="107"/>
      <c r="H101" s="107"/>
      <c r="I101" s="107"/>
      <c r="J101" s="108">
        <f>J262</f>
        <v>0</v>
      </c>
      <c r="L101" s="105"/>
    </row>
    <row r="102" spans="2:12" s="9" customFormat="1" ht="19.899999999999999" customHeight="1">
      <c r="B102" s="105"/>
      <c r="D102" s="106" t="s">
        <v>118</v>
      </c>
      <c r="E102" s="107"/>
      <c r="F102" s="107"/>
      <c r="G102" s="107"/>
      <c r="H102" s="107"/>
      <c r="I102" s="107"/>
      <c r="J102" s="108">
        <f>J268</f>
        <v>0</v>
      </c>
      <c r="L102" s="105"/>
    </row>
    <row r="103" spans="2:12" s="9" customFormat="1" ht="19.899999999999999" customHeight="1">
      <c r="B103" s="105"/>
      <c r="D103" s="106" t="s">
        <v>3027</v>
      </c>
      <c r="E103" s="107"/>
      <c r="F103" s="107"/>
      <c r="G103" s="107"/>
      <c r="H103" s="107"/>
      <c r="I103" s="107"/>
      <c r="J103" s="108">
        <f>J280</f>
        <v>0</v>
      </c>
      <c r="L103" s="105"/>
    </row>
    <row r="104" spans="2:12" s="9" customFormat="1" ht="19.899999999999999" customHeight="1">
      <c r="B104" s="105"/>
      <c r="D104" s="106" t="s">
        <v>3028</v>
      </c>
      <c r="E104" s="107"/>
      <c r="F104" s="107"/>
      <c r="G104" s="107"/>
      <c r="H104" s="107"/>
      <c r="I104" s="107"/>
      <c r="J104" s="108">
        <f>J287</f>
        <v>0</v>
      </c>
      <c r="L104" s="105"/>
    </row>
    <row r="105" spans="2:12" s="9" customFormat="1" ht="19.899999999999999" customHeight="1">
      <c r="B105" s="105"/>
      <c r="D105" s="106" t="s">
        <v>120</v>
      </c>
      <c r="E105" s="107"/>
      <c r="F105" s="107"/>
      <c r="G105" s="107"/>
      <c r="H105" s="107"/>
      <c r="I105" s="107"/>
      <c r="J105" s="108">
        <f>J308</f>
        <v>0</v>
      </c>
      <c r="L105" s="105"/>
    </row>
    <row r="106" spans="2:12" s="9" customFormat="1" ht="19.899999999999999" customHeight="1">
      <c r="B106" s="105"/>
      <c r="D106" s="106" t="s">
        <v>121</v>
      </c>
      <c r="E106" s="107"/>
      <c r="F106" s="107"/>
      <c r="G106" s="107"/>
      <c r="H106" s="107"/>
      <c r="I106" s="107"/>
      <c r="J106" s="108">
        <f>J317</f>
        <v>0</v>
      </c>
      <c r="L106" s="105"/>
    </row>
    <row r="107" spans="2:12" s="8" customFormat="1" ht="24.95" customHeight="1">
      <c r="B107" s="101"/>
      <c r="D107" s="102" t="s">
        <v>122</v>
      </c>
      <c r="E107" s="103"/>
      <c r="F107" s="103"/>
      <c r="G107" s="103"/>
      <c r="H107" s="103"/>
      <c r="I107" s="103"/>
      <c r="J107" s="104">
        <f>J319</f>
        <v>0</v>
      </c>
      <c r="L107" s="101"/>
    </row>
    <row r="108" spans="2:12" s="9" customFormat="1" ht="19.899999999999999" customHeight="1">
      <c r="B108" s="105"/>
      <c r="D108" s="106" t="s">
        <v>123</v>
      </c>
      <c r="E108" s="107"/>
      <c r="F108" s="107"/>
      <c r="G108" s="107"/>
      <c r="H108" s="107"/>
      <c r="I108" s="107"/>
      <c r="J108" s="108">
        <f>J320</f>
        <v>0</v>
      </c>
      <c r="L108" s="105"/>
    </row>
    <row r="109" spans="2:12" s="9" customFormat="1" ht="19.899999999999999" customHeight="1">
      <c r="B109" s="105"/>
      <c r="D109" s="106" t="s">
        <v>124</v>
      </c>
      <c r="E109" s="107"/>
      <c r="F109" s="107"/>
      <c r="G109" s="107"/>
      <c r="H109" s="107"/>
      <c r="I109" s="107"/>
      <c r="J109" s="108">
        <f>J343</f>
        <v>0</v>
      </c>
      <c r="L109" s="105"/>
    </row>
    <row r="110" spans="2:12" s="9" customFormat="1" ht="19.899999999999999" customHeight="1">
      <c r="B110" s="105"/>
      <c r="D110" s="106" t="s">
        <v>3029</v>
      </c>
      <c r="E110" s="107"/>
      <c r="F110" s="107"/>
      <c r="G110" s="107"/>
      <c r="H110" s="107"/>
      <c r="I110" s="107"/>
      <c r="J110" s="108">
        <f>J347</f>
        <v>0</v>
      </c>
      <c r="L110" s="105"/>
    </row>
    <row r="111" spans="2:12" s="9" customFormat="1" ht="19.899999999999999" customHeight="1">
      <c r="B111" s="105"/>
      <c r="D111" s="106" t="s">
        <v>3030</v>
      </c>
      <c r="E111" s="107"/>
      <c r="F111" s="107"/>
      <c r="G111" s="107"/>
      <c r="H111" s="107"/>
      <c r="I111" s="107"/>
      <c r="J111" s="108">
        <f>J349</f>
        <v>0</v>
      </c>
      <c r="L111" s="105"/>
    </row>
    <row r="112" spans="2:12" s="9" customFormat="1" ht="19.899999999999999" customHeight="1">
      <c r="B112" s="105"/>
      <c r="D112" s="106" t="s">
        <v>3031</v>
      </c>
      <c r="E112" s="107"/>
      <c r="F112" s="107"/>
      <c r="G112" s="107"/>
      <c r="H112" s="107"/>
      <c r="I112" s="107"/>
      <c r="J112" s="108">
        <f>J390</f>
        <v>0</v>
      </c>
      <c r="L112" s="105"/>
    </row>
    <row r="113" spans="2:12" s="9" customFormat="1" ht="19.899999999999999" customHeight="1">
      <c r="B113" s="105"/>
      <c r="D113" s="106" t="s">
        <v>3032</v>
      </c>
      <c r="E113" s="107"/>
      <c r="F113" s="107"/>
      <c r="G113" s="107"/>
      <c r="H113" s="107"/>
      <c r="I113" s="107"/>
      <c r="J113" s="108">
        <f>J423</f>
        <v>0</v>
      </c>
      <c r="L113" s="105"/>
    </row>
    <row r="114" spans="2:12" s="9" customFormat="1" ht="19.899999999999999" customHeight="1">
      <c r="B114" s="105"/>
      <c r="D114" s="106" t="s">
        <v>3033</v>
      </c>
      <c r="E114" s="107"/>
      <c r="F114" s="107"/>
      <c r="G114" s="107"/>
      <c r="H114" s="107"/>
      <c r="I114" s="107"/>
      <c r="J114" s="108">
        <f>J434</f>
        <v>0</v>
      </c>
      <c r="L114" s="105"/>
    </row>
    <row r="115" spans="2:12" s="9" customFormat="1" ht="19.899999999999999" customHeight="1">
      <c r="B115" s="105"/>
      <c r="D115" s="106" t="s">
        <v>126</v>
      </c>
      <c r="E115" s="107"/>
      <c r="F115" s="107"/>
      <c r="G115" s="107"/>
      <c r="H115" s="107"/>
      <c r="I115" s="107"/>
      <c r="J115" s="108">
        <f>J440</f>
        <v>0</v>
      </c>
      <c r="L115" s="105"/>
    </row>
    <row r="116" spans="2:12" s="9" customFormat="1" ht="19.899999999999999" customHeight="1">
      <c r="B116" s="105"/>
      <c r="D116" s="106" t="s">
        <v>3034</v>
      </c>
      <c r="E116" s="107"/>
      <c r="F116" s="107"/>
      <c r="G116" s="107"/>
      <c r="H116" s="107"/>
      <c r="I116" s="107"/>
      <c r="J116" s="108">
        <f>J488</f>
        <v>0</v>
      </c>
      <c r="L116" s="105"/>
    </row>
    <row r="117" spans="2:12" s="9" customFormat="1" ht="19.899999999999999" customHeight="1">
      <c r="B117" s="105"/>
      <c r="D117" s="106" t="s">
        <v>3035</v>
      </c>
      <c r="E117" s="107"/>
      <c r="F117" s="107"/>
      <c r="G117" s="107"/>
      <c r="H117" s="107"/>
      <c r="I117" s="107"/>
      <c r="J117" s="108">
        <f>J491</f>
        <v>0</v>
      </c>
      <c r="L117" s="105"/>
    </row>
    <row r="118" spans="2:12" s="8" customFormat="1" ht="24.95" customHeight="1">
      <c r="B118" s="101"/>
      <c r="D118" s="102" t="s">
        <v>141</v>
      </c>
      <c r="E118" s="103"/>
      <c r="F118" s="103"/>
      <c r="G118" s="103"/>
      <c r="H118" s="103"/>
      <c r="I118" s="103"/>
      <c r="J118" s="104">
        <f>J494</f>
        <v>0</v>
      </c>
      <c r="L118" s="101"/>
    </row>
    <row r="119" spans="2:12" s="9" customFormat="1" ht="19.899999999999999" customHeight="1">
      <c r="B119" s="105"/>
      <c r="D119" s="106" t="s">
        <v>3036</v>
      </c>
      <c r="E119" s="107"/>
      <c r="F119" s="107"/>
      <c r="G119" s="107"/>
      <c r="H119" s="107"/>
      <c r="I119" s="107"/>
      <c r="J119" s="108">
        <f>J495</f>
        <v>0</v>
      </c>
      <c r="L119" s="105"/>
    </row>
    <row r="120" spans="2:12" s="1" customFormat="1" ht="21.75" customHeight="1">
      <c r="B120" s="29"/>
      <c r="L120" s="29"/>
    </row>
    <row r="121" spans="2:12" s="1" customFormat="1" ht="6.95" customHeight="1">
      <c r="B121" s="41"/>
      <c r="C121" s="42"/>
      <c r="D121" s="42"/>
      <c r="E121" s="42"/>
      <c r="F121" s="42"/>
      <c r="G121" s="42"/>
      <c r="H121" s="42"/>
      <c r="I121" s="42"/>
      <c r="J121" s="42"/>
      <c r="K121" s="42"/>
      <c r="L121" s="29"/>
    </row>
    <row r="125" spans="2:12" s="1" customFormat="1" ht="6.95" customHeight="1"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29"/>
    </row>
    <row r="126" spans="2:12" s="1" customFormat="1" ht="24.95" customHeight="1">
      <c r="B126" s="29"/>
      <c r="C126" s="21" t="s">
        <v>143</v>
      </c>
      <c r="L126" s="29"/>
    </row>
    <row r="127" spans="2:12" s="1" customFormat="1" ht="6.95" customHeight="1">
      <c r="B127" s="29"/>
      <c r="L127" s="29"/>
    </row>
    <row r="128" spans="2:12" s="1" customFormat="1" ht="12" customHeight="1">
      <c r="B128" s="29"/>
      <c r="C128" s="26" t="s">
        <v>14</v>
      </c>
      <c r="L128" s="29"/>
    </row>
    <row r="129" spans="2:65" s="1" customFormat="1" ht="16.5" customHeight="1">
      <c r="B129" s="29"/>
      <c r="E129" s="227" t="str">
        <f>E7</f>
        <v>OLOMOUC ADM Nerudova - oprava přístavby ve dvorní části</v>
      </c>
      <c r="F129" s="228"/>
      <c r="G129" s="228"/>
      <c r="H129" s="228"/>
      <c r="L129" s="29"/>
    </row>
    <row r="130" spans="2:65" s="1" customFormat="1" ht="12" customHeight="1">
      <c r="B130" s="29"/>
      <c r="C130" s="26" t="s">
        <v>103</v>
      </c>
      <c r="L130" s="29"/>
    </row>
    <row r="131" spans="2:65" s="1" customFormat="1" ht="16.5" customHeight="1">
      <c r="B131" s="29"/>
      <c r="E131" s="192" t="str">
        <f>E9</f>
        <v>2914 - D.1.4.1 - Zdravotechnika a Plynoinstalace</v>
      </c>
      <c r="F131" s="226"/>
      <c r="G131" s="226"/>
      <c r="H131" s="226"/>
      <c r="L131" s="29"/>
    </row>
    <row r="132" spans="2:65" s="1" customFormat="1" ht="6.95" customHeight="1">
      <c r="B132" s="29"/>
      <c r="L132" s="29"/>
    </row>
    <row r="133" spans="2:65" s="1" customFormat="1" ht="12" customHeight="1">
      <c r="B133" s="29"/>
      <c r="C133" s="26" t="s">
        <v>17</v>
      </c>
      <c r="F133" s="24" t="str">
        <f>F12</f>
        <v>Olomouc</v>
      </c>
      <c r="I133" s="26" t="s">
        <v>19</v>
      </c>
      <c r="J133" s="49">
        <f>IF(J12="","",J12)</f>
        <v>45085</v>
      </c>
      <c r="L133" s="29"/>
    </row>
    <row r="134" spans="2:65" s="1" customFormat="1" ht="6.95" customHeight="1">
      <c r="B134" s="29"/>
      <c r="L134" s="29"/>
    </row>
    <row r="135" spans="2:65" s="1" customFormat="1" ht="15.2" customHeight="1">
      <c r="B135" s="29"/>
      <c r="C135" s="26" t="s">
        <v>20</v>
      </c>
      <c r="F135" s="24" t="str">
        <f>E15</f>
        <v>Správa železnic, státní organizace</v>
      </c>
      <c r="I135" s="26" t="s">
        <v>25</v>
      </c>
      <c r="J135" s="27" t="str">
        <f>E21</f>
        <v>Ing. Pavel KRÁTKÝ</v>
      </c>
      <c r="L135" s="29"/>
    </row>
    <row r="136" spans="2:65" s="1" customFormat="1" ht="15.2" customHeight="1">
      <c r="B136" s="29"/>
      <c r="C136" s="26" t="s">
        <v>24</v>
      </c>
      <c r="F136" s="24" t="str">
        <f>IF(E18="","",E18)</f>
        <v>Vyplň údaj</v>
      </c>
      <c r="I136" s="26" t="s">
        <v>29</v>
      </c>
      <c r="J136" s="27" t="str">
        <f>E24</f>
        <v>Hořák</v>
      </c>
      <c r="L136" s="29"/>
    </row>
    <row r="137" spans="2:65" s="1" customFormat="1" ht="10.35" customHeight="1">
      <c r="B137" s="29"/>
      <c r="L137" s="29"/>
    </row>
    <row r="138" spans="2:65" s="10" customFormat="1" ht="29.25" customHeight="1">
      <c r="B138" s="109"/>
      <c r="C138" s="110" t="s">
        <v>144</v>
      </c>
      <c r="D138" s="111" t="s">
        <v>57</v>
      </c>
      <c r="E138" s="111" t="s">
        <v>53</v>
      </c>
      <c r="F138" s="111" t="s">
        <v>54</v>
      </c>
      <c r="G138" s="111" t="s">
        <v>145</v>
      </c>
      <c r="H138" s="111" t="s">
        <v>146</v>
      </c>
      <c r="I138" s="111" t="s">
        <v>147</v>
      </c>
      <c r="J138" s="111" t="s">
        <v>107</v>
      </c>
      <c r="K138" s="112" t="s">
        <v>148</v>
      </c>
      <c r="L138" s="109"/>
      <c r="M138" s="56" t="s">
        <v>1</v>
      </c>
      <c r="N138" s="57" t="s">
        <v>36</v>
      </c>
      <c r="O138" s="57" t="s">
        <v>149</v>
      </c>
      <c r="P138" s="57" t="s">
        <v>150</v>
      </c>
      <c r="Q138" s="57" t="s">
        <v>151</v>
      </c>
      <c r="R138" s="57" t="s">
        <v>152</v>
      </c>
      <c r="S138" s="57" t="s">
        <v>153</v>
      </c>
      <c r="T138" s="58" t="s">
        <v>154</v>
      </c>
    </row>
    <row r="139" spans="2:65" s="1" customFormat="1" ht="22.9" customHeight="1">
      <c r="B139" s="29"/>
      <c r="C139" s="61" t="s">
        <v>155</v>
      </c>
      <c r="J139" s="113">
        <f>BK139</f>
        <v>0</v>
      </c>
      <c r="L139" s="29"/>
      <c r="M139" s="59"/>
      <c r="N139" s="50"/>
      <c r="O139" s="50"/>
      <c r="P139" s="114">
        <f>P140+P319+P494</f>
        <v>882.16284499999983</v>
      </c>
      <c r="Q139" s="50"/>
      <c r="R139" s="114">
        <f>R140+R319+R494</f>
        <v>38.758337279999992</v>
      </c>
      <c r="S139" s="50"/>
      <c r="T139" s="115">
        <f>T140+T319+T494</f>
        <v>13.023589999999999</v>
      </c>
      <c r="AT139" s="17" t="s">
        <v>71</v>
      </c>
      <c r="AU139" s="17" t="s">
        <v>109</v>
      </c>
      <c r="BK139" s="116">
        <f>BK140+BK319+BK494</f>
        <v>0</v>
      </c>
    </row>
    <row r="140" spans="2:65" s="11" customFormat="1" ht="25.9" customHeight="1">
      <c r="B140" s="117"/>
      <c r="D140" s="118" t="s">
        <v>71</v>
      </c>
      <c r="E140" s="119" t="s">
        <v>156</v>
      </c>
      <c r="F140" s="119" t="s">
        <v>157</v>
      </c>
      <c r="J140" s="120">
        <f>BK140</f>
        <v>0</v>
      </c>
      <c r="L140" s="117"/>
      <c r="M140" s="121"/>
      <c r="P140" s="122">
        <f>P141+P237+P244+P262+P268+P280+P287+P308+P317</f>
        <v>429.01693699999993</v>
      </c>
      <c r="R140" s="122">
        <f>R141+R237+R244+R262+R268+R280+R287+R308+R317</f>
        <v>37.125515279999995</v>
      </c>
      <c r="T140" s="123">
        <f>T141+T237+T244+T262+T268+T280+T287+T308+T317</f>
        <v>4.3632</v>
      </c>
      <c r="AR140" s="118" t="s">
        <v>80</v>
      </c>
      <c r="AT140" s="124" t="s">
        <v>71</v>
      </c>
      <c r="AU140" s="124" t="s">
        <v>72</v>
      </c>
      <c r="AY140" s="118" t="s">
        <v>158</v>
      </c>
      <c r="BK140" s="125">
        <f>BK141+BK237+BK244+BK262+BK268+BK280+BK287+BK308+BK317</f>
        <v>0</v>
      </c>
    </row>
    <row r="141" spans="2:65" s="11" customFormat="1" ht="22.9" customHeight="1">
      <c r="B141" s="117"/>
      <c r="D141" s="118" t="s">
        <v>71</v>
      </c>
      <c r="E141" s="126" t="s">
        <v>80</v>
      </c>
      <c r="F141" s="126" t="s">
        <v>159</v>
      </c>
      <c r="J141" s="127">
        <f>BK141</f>
        <v>0</v>
      </c>
      <c r="L141" s="117"/>
      <c r="M141" s="121"/>
      <c r="P141" s="122">
        <f>SUM(P142:P236)</f>
        <v>165.94850899999997</v>
      </c>
      <c r="R141" s="122">
        <f>SUM(R142:R236)</f>
        <v>29.060865400000001</v>
      </c>
      <c r="T141" s="123">
        <f>SUM(T142:T236)</f>
        <v>0</v>
      </c>
      <c r="AR141" s="118" t="s">
        <v>80</v>
      </c>
      <c r="AT141" s="124" t="s">
        <v>71</v>
      </c>
      <c r="AU141" s="124" t="s">
        <v>80</v>
      </c>
      <c r="AY141" s="118" t="s">
        <v>158</v>
      </c>
      <c r="BK141" s="125">
        <f>SUM(BK142:BK236)</f>
        <v>0</v>
      </c>
    </row>
    <row r="142" spans="2:65" s="1" customFormat="1" ht="33" customHeight="1">
      <c r="B142" s="128"/>
      <c r="C142" s="129" t="s">
        <v>80</v>
      </c>
      <c r="D142" s="129" t="s">
        <v>160</v>
      </c>
      <c r="E142" s="130" t="s">
        <v>3037</v>
      </c>
      <c r="F142" s="131" t="s">
        <v>3038</v>
      </c>
      <c r="G142" s="132" t="s">
        <v>163</v>
      </c>
      <c r="H142" s="133">
        <v>5.8209999999999997</v>
      </c>
      <c r="I142" s="184"/>
      <c r="J142" s="134">
        <f>ROUND(I142*H142,2)</f>
        <v>0</v>
      </c>
      <c r="K142" s="131" t="s">
        <v>164</v>
      </c>
      <c r="L142" s="29"/>
      <c r="M142" s="135" t="s">
        <v>1</v>
      </c>
      <c r="N142" s="136" t="s">
        <v>37</v>
      </c>
      <c r="O142" s="137">
        <v>4.7039999999999997</v>
      </c>
      <c r="P142" s="137">
        <f>O142*H142</f>
        <v>27.381983999999996</v>
      </c>
      <c r="Q142" s="137">
        <v>0</v>
      </c>
      <c r="R142" s="137">
        <f>Q142*H142</f>
        <v>0</v>
      </c>
      <c r="S142" s="137">
        <v>0</v>
      </c>
      <c r="T142" s="138">
        <f>S142*H142</f>
        <v>0</v>
      </c>
      <c r="AR142" s="139" t="s">
        <v>165</v>
      </c>
      <c r="AT142" s="139" t="s">
        <v>160</v>
      </c>
      <c r="AU142" s="139" t="s">
        <v>82</v>
      </c>
      <c r="AY142" s="17" t="s">
        <v>158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7" t="s">
        <v>80</v>
      </c>
      <c r="BK142" s="140">
        <f>ROUND(I142*H142,2)</f>
        <v>0</v>
      </c>
      <c r="BL142" s="17" t="s">
        <v>165</v>
      </c>
      <c r="BM142" s="139" t="s">
        <v>3039</v>
      </c>
    </row>
    <row r="143" spans="2:65" s="12" customFormat="1">
      <c r="B143" s="141"/>
      <c r="D143" s="142" t="s">
        <v>167</v>
      </c>
      <c r="E143" s="143" t="s">
        <v>1</v>
      </c>
      <c r="F143" s="144" t="s">
        <v>3040</v>
      </c>
      <c r="H143" s="143" t="s">
        <v>1</v>
      </c>
      <c r="L143" s="141"/>
      <c r="M143" s="145"/>
      <c r="T143" s="146"/>
      <c r="AT143" s="143" t="s">
        <v>167</v>
      </c>
      <c r="AU143" s="143" t="s">
        <v>82</v>
      </c>
      <c r="AV143" s="12" t="s">
        <v>80</v>
      </c>
      <c r="AW143" s="12" t="s">
        <v>28</v>
      </c>
      <c r="AX143" s="12" t="s">
        <v>72</v>
      </c>
      <c r="AY143" s="143" t="s">
        <v>158</v>
      </c>
    </row>
    <row r="144" spans="2:65" s="13" customFormat="1">
      <c r="B144" s="147"/>
      <c r="D144" s="142" t="s">
        <v>167</v>
      </c>
      <c r="E144" s="148" t="s">
        <v>1</v>
      </c>
      <c r="F144" s="149" t="s">
        <v>3041</v>
      </c>
      <c r="H144" s="150">
        <v>1.7150000000000001</v>
      </c>
      <c r="L144" s="147"/>
      <c r="M144" s="151"/>
      <c r="T144" s="152"/>
      <c r="AT144" s="148" t="s">
        <v>167</v>
      </c>
      <c r="AU144" s="148" t="s">
        <v>82</v>
      </c>
      <c r="AV144" s="13" t="s">
        <v>82</v>
      </c>
      <c r="AW144" s="13" t="s">
        <v>28</v>
      </c>
      <c r="AX144" s="13" t="s">
        <v>72</v>
      </c>
      <c r="AY144" s="148" t="s">
        <v>158</v>
      </c>
    </row>
    <row r="145" spans="2:65" s="13" customFormat="1">
      <c r="B145" s="147"/>
      <c r="D145" s="142" t="s">
        <v>167</v>
      </c>
      <c r="E145" s="148" t="s">
        <v>1</v>
      </c>
      <c r="F145" s="149" t="s">
        <v>3042</v>
      </c>
      <c r="H145" s="150">
        <v>4.1059999999999999</v>
      </c>
      <c r="L145" s="147"/>
      <c r="M145" s="151"/>
      <c r="T145" s="152"/>
      <c r="AT145" s="148" t="s">
        <v>167</v>
      </c>
      <c r="AU145" s="148" t="s">
        <v>82</v>
      </c>
      <c r="AV145" s="13" t="s">
        <v>82</v>
      </c>
      <c r="AW145" s="13" t="s">
        <v>28</v>
      </c>
      <c r="AX145" s="13" t="s">
        <v>72</v>
      </c>
      <c r="AY145" s="148" t="s">
        <v>158</v>
      </c>
    </row>
    <row r="146" spans="2:65" s="14" customFormat="1">
      <c r="B146" s="153"/>
      <c r="D146" s="142" t="s">
        <v>167</v>
      </c>
      <c r="E146" s="154" t="s">
        <v>1</v>
      </c>
      <c r="F146" s="155" t="s">
        <v>200</v>
      </c>
      <c r="H146" s="156">
        <v>5.8209999999999997</v>
      </c>
      <c r="L146" s="153"/>
      <c r="M146" s="157"/>
      <c r="T146" s="158"/>
      <c r="AT146" s="154" t="s">
        <v>167</v>
      </c>
      <c r="AU146" s="154" t="s">
        <v>82</v>
      </c>
      <c r="AV146" s="14" t="s">
        <v>165</v>
      </c>
      <c r="AW146" s="14" t="s">
        <v>28</v>
      </c>
      <c r="AX146" s="14" t="s">
        <v>80</v>
      </c>
      <c r="AY146" s="154" t="s">
        <v>158</v>
      </c>
    </row>
    <row r="147" spans="2:65" s="1" customFormat="1" ht="24.2" customHeight="1">
      <c r="B147" s="128"/>
      <c r="C147" s="129" t="s">
        <v>82</v>
      </c>
      <c r="D147" s="129" t="s">
        <v>160</v>
      </c>
      <c r="E147" s="130" t="s">
        <v>3043</v>
      </c>
      <c r="F147" s="131" t="s">
        <v>3044</v>
      </c>
      <c r="G147" s="132" t="s">
        <v>163</v>
      </c>
      <c r="H147" s="133">
        <v>3</v>
      </c>
      <c r="I147" s="184"/>
      <c r="J147" s="134">
        <f>ROUND(I147*H147,2)</f>
        <v>0</v>
      </c>
      <c r="K147" s="131" t="s">
        <v>164</v>
      </c>
      <c r="L147" s="29"/>
      <c r="M147" s="135" t="s">
        <v>1</v>
      </c>
      <c r="N147" s="136" t="s">
        <v>37</v>
      </c>
      <c r="O147" s="137">
        <v>1.7629999999999999</v>
      </c>
      <c r="P147" s="137">
        <f>O147*H147</f>
        <v>5.2889999999999997</v>
      </c>
      <c r="Q147" s="137">
        <v>0</v>
      </c>
      <c r="R147" s="137">
        <f>Q147*H147</f>
        <v>0</v>
      </c>
      <c r="S147" s="137">
        <v>0</v>
      </c>
      <c r="T147" s="138">
        <f>S147*H147</f>
        <v>0</v>
      </c>
      <c r="AR147" s="139" t="s">
        <v>165</v>
      </c>
      <c r="AT147" s="139" t="s">
        <v>160</v>
      </c>
      <c r="AU147" s="139" t="s">
        <v>82</v>
      </c>
      <c r="AY147" s="17" t="s">
        <v>158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7" t="s">
        <v>80</v>
      </c>
      <c r="BK147" s="140">
        <f>ROUND(I147*H147,2)</f>
        <v>0</v>
      </c>
      <c r="BL147" s="17" t="s">
        <v>165</v>
      </c>
      <c r="BM147" s="139" t="s">
        <v>3045</v>
      </c>
    </row>
    <row r="148" spans="2:65" s="1" customFormat="1" ht="24.2" customHeight="1">
      <c r="B148" s="128"/>
      <c r="C148" s="129" t="s">
        <v>178</v>
      </c>
      <c r="D148" s="129" t="s">
        <v>160</v>
      </c>
      <c r="E148" s="130" t="s">
        <v>3046</v>
      </c>
      <c r="F148" s="131" t="s">
        <v>162</v>
      </c>
      <c r="G148" s="132" t="s">
        <v>163</v>
      </c>
      <c r="H148" s="133">
        <v>12.188000000000001</v>
      </c>
      <c r="I148" s="184"/>
      <c r="J148" s="134">
        <f>ROUND(I148*H148,2)</f>
        <v>0</v>
      </c>
      <c r="K148" s="131" t="s">
        <v>164</v>
      </c>
      <c r="L148" s="29"/>
      <c r="M148" s="135" t="s">
        <v>1</v>
      </c>
      <c r="N148" s="136" t="s">
        <v>37</v>
      </c>
      <c r="O148" s="137">
        <v>7.1269999999999998</v>
      </c>
      <c r="P148" s="137">
        <f>O148*H148</f>
        <v>86.863876000000005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AR148" s="139" t="s">
        <v>165</v>
      </c>
      <c r="AT148" s="139" t="s">
        <v>160</v>
      </c>
      <c r="AU148" s="139" t="s">
        <v>82</v>
      </c>
      <c r="AY148" s="17" t="s">
        <v>158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7" t="s">
        <v>80</v>
      </c>
      <c r="BK148" s="140">
        <f>ROUND(I148*H148,2)</f>
        <v>0</v>
      </c>
      <c r="BL148" s="17" t="s">
        <v>165</v>
      </c>
      <c r="BM148" s="139" t="s">
        <v>3047</v>
      </c>
    </row>
    <row r="149" spans="2:65" s="12" customFormat="1" ht="22.5">
      <c r="B149" s="141"/>
      <c r="D149" s="142" t="s">
        <v>167</v>
      </c>
      <c r="E149" s="143" t="s">
        <v>1</v>
      </c>
      <c r="F149" s="144" t="s">
        <v>3048</v>
      </c>
      <c r="H149" s="143" t="s">
        <v>1</v>
      </c>
      <c r="L149" s="141"/>
      <c r="M149" s="145"/>
      <c r="T149" s="146"/>
      <c r="AT149" s="143" t="s">
        <v>167</v>
      </c>
      <c r="AU149" s="143" t="s">
        <v>82</v>
      </c>
      <c r="AV149" s="12" t="s">
        <v>80</v>
      </c>
      <c r="AW149" s="12" t="s">
        <v>28</v>
      </c>
      <c r="AX149" s="12" t="s">
        <v>72</v>
      </c>
      <c r="AY149" s="143" t="s">
        <v>158</v>
      </c>
    </row>
    <row r="150" spans="2:65" s="13" customFormat="1">
      <c r="B150" s="147"/>
      <c r="D150" s="142" t="s">
        <v>167</v>
      </c>
      <c r="E150" s="148" t="s">
        <v>1</v>
      </c>
      <c r="F150" s="149" t="s">
        <v>3049</v>
      </c>
      <c r="H150" s="150">
        <v>3.3010000000000002</v>
      </c>
      <c r="L150" s="147"/>
      <c r="M150" s="151"/>
      <c r="T150" s="152"/>
      <c r="AT150" s="148" t="s">
        <v>167</v>
      </c>
      <c r="AU150" s="148" t="s">
        <v>82</v>
      </c>
      <c r="AV150" s="13" t="s">
        <v>82</v>
      </c>
      <c r="AW150" s="13" t="s">
        <v>28</v>
      </c>
      <c r="AX150" s="13" t="s">
        <v>72</v>
      </c>
      <c r="AY150" s="148" t="s">
        <v>158</v>
      </c>
    </row>
    <row r="151" spans="2:65" s="15" customFormat="1">
      <c r="B151" s="168"/>
      <c r="D151" s="142" t="s">
        <v>167</v>
      </c>
      <c r="E151" s="169" t="s">
        <v>1</v>
      </c>
      <c r="F151" s="170" t="s">
        <v>331</v>
      </c>
      <c r="H151" s="171">
        <v>3.3010000000000002</v>
      </c>
      <c r="L151" s="168"/>
      <c r="M151" s="172"/>
      <c r="T151" s="173"/>
      <c r="AT151" s="169" t="s">
        <v>167</v>
      </c>
      <c r="AU151" s="169" t="s">
        <v>82</v>
      </c>
      <c r="AV151" s="15" t="s">
        <v>178</v>
      </c>
      <c r="AW151" s="15" t="s">
        <v>28</v>
      </c>
      <c r="AX151" s="15" t="s">
        <v>72</v>
      </c>
      <c r="AY151" s="169" t="s">
        <v>158</v>
      </c>
    </row>
    <row r="152" spans="2:65" s="12" customFormat="1">
      <c r="B152" s="141"/>
      <c r="D152" s="142" t="s">
        <v>167</v>
      </c>
      <c r="E152" s="143" t="s">
        <v>1</v>
      </c>
      <c r="F152" s="144" t="s">
        <v>3050</v>
      </c>
      <c r="H152" s="143" t="s">
        <v>1</v>
      </c>
      <c r="L152" s="141"/>
      <c r="M152" s="145"/>
      <c r="T152" s="146"/>
      <c r="AT152" s="143" t="s">
        <v>167</v>
      </c>
      <c r="AU152" s="143" t="s">
        <v>82</v>
      </c>
      <c r="AV152" s="12" t="s">
        <v>80</v>
      </c>
      <c r="AW152" s="12" t="s">
        <v>28</v>
      </c>
      <c r="AX152" s="12" t="s">
        <v>72</v>
      </c>
      <c r="AY152" s="143" t="s">
        <v>158</v>
      </c>
    </row>
    <row r="153" spans="2:65" s="13" customFormat="1">
      <c r="B153" s="147"/>
      <c r="D153" s="142" t="s">
        <v>167</v>
      </c>
      <c r="E153" s="148" t="s">
        <v>1</v>
      </c>
      <c r="F153" s="149" t="s">
        <v>3051</v>
      </c>
      <c r="H153" s="150">
        <v>4.1340000000000003</v>
      </c>
      <c r="L153" s="147"/>
      <c r="M153" s="151"/>
      <c r="T153" s="152"/>
      <c r="AT153" s="148" t="s">
        <v>167</v>
      </c>
      <c r="AU153" s="148" t="s">
        <v>82</v>
      </c>
      <c r="AV153" s="13" t="s">
        <v>82</v>
      </c>
      <c r="AW153" s="13" t="s">
        <v>28</v>
      </c>
      <c r="AX153" s="13" t="s">
        <v>72</v>
      </c>
      <c r="AY153" s="148" t="s">
        <v>158</v>
      </c>
    </row>
    <row r="154" spans="2:65" s="13" customFormat="1">
      <c r="B154" s="147"/>
      <c r="D154" s="142" t="s">
        <v>167</v>
      </c>
      <c r="E154" s="148" t="s">
        <v>1</v>
      </c>
      <c r="F154" s="149" t="s">
        <v>3052</v>
      </c>
      <c r="H154" s="150">
        <v>2.12</v>
      </c>
      <c r="L154" s="147"/>
      <c r="M154" s="151"/>
      <c r="T154" s="152"/>
      <c r="AT154" s="148" t="s">
        <v>167</v>
      </c>
      <c r="AU154" s="148" t="s">
        <v>82</v>
      </c>
      <c r="AV154" s="13" t="s">
        <v>82</v>
      </c>
      <c r="AW154" s="13" t="s">
        <v>28</v>
      </c>
      <c r="AX154" s="13" t="s">
        <v>72</v>
      </c>
      <c r="AY154" s="148" t="s">
        <v>158</v>
      </c>
    </row>
    <row r="155" spans="2:65" s="13" customFormat="1">
      <c r="B155" s="147"/>
      <c r="D155" s="142" t="s">
        <v>167</v>
      </c>
      <c r="E155" s="148" t="s">
        <v>1</v>
      </c>
      <c r="F155" s="149" t="s">
        <v>3053</v>
      </c>
      <c r="H155" s="150">
        <v>0.16700000000000001</v>
      </c>
      <c r="L155" s="147"/>
      <c r="M155" s="151"/>
      <c r="T155" s="152"/>
      <c r="AT155" s="148" t="s">
        <v>167</v>
      </c>
      <c r="AU155" s="148" t="s">
        <v>82</v>
      </c>
      <c r="AV155" s="13" t="s">
        <v>82</v>
      </c>
      <c r="AW155" s="13" t="s">
        <v>28</v>
      </c>
      <c r="AX155" s="13" t="s">
        <v>72</v>
      </c>
      <c r="AY155" s="148" t="s">
        <v>158</v>
      </c>
    </row>
    <row r="156" spans="2:65" s="13" customFormat="1">
      <c r="B156" s="147"/>
      <c r="D156" s="142" t="s">
        <v>167</v>
      </c>
      <c r="E156" s="148" t="s">
        <v>1</v>
      </c>
      <c r="F156" s="149" t="s">
        <v>3054</v>
      </c>
      <c r="H156" s="150">
        <v>0.42799999999999999</v>
      </c>
      <c r="L156" s="147"/>
      <c r="M156" s="151"/>
      <c r="T156" s="152"/>
      <c r="AT156" s="148" t="s">
        <v>167</v>
      </c>
      <c r="AU156" s="148" t="s">
        <v>82</v>
      </c>
      <c r="AV156" s="13" t="s">
        <v>82</v>
      </c>
      <c r="AW156" s="13" t="s">
        <v>28</v>
      </c>
      <c r="AX156" s="13" t="s">
        <v>72</v>
      </c>
      <c r="AY156" s="148" t="s">
        <v>158</v>
      </c>
    </row>
    <row r="157" spans="2:65" s="13" customFormat="1">
      <c r="B157" s="147"/>
      <c r="D157" s="142" t="s">
        <v>167</v>
      </c>
      <c r="E157" s="148" t="s">
        <v>1</v>
      </c>
      <c r="F157" s="149" t="s">
        <v>3055</v>
      </c>
      <c r="H157" s="150">
        <v>0.69699999999999995</v>
      </c>
      <c r="L157" s="147"/>
      <c r="M157" s="151"/>
      <c r="T157" s="152"/>
      <c r="AT157" s="148" t="s">
        <v>167</v>
      </c>
      <c r="AU157" s="148" t="s">
        <v>82</v>
      </c>
      <c r="AV157" s="13" t="s">
        <v>82</v>
      </c>
      <c r="AW157" s="13" t="s">
        <v>28</v>
      </c>
      <c r="AX157" s="13" t="s">
        <v>72</v>
      </c>
      <c r="AY157" s="148" t="s">
        <v>158</v>
      </c>
    </row>
    <row r="158" spans="2:65" s="13" customFormat="1">
      <c r="B158" s="147"/>
      <c r="D158" s="142" t="s">
        <v>167</v>
      </c>
      <c r="E158" s="148" t="s">
        <v>1</v>
      </c>
      <c r="F158" s="149" t="s">
        <v>3056</v>
      </c>
      <c r="H158" s="150">
        <v>1.17</v>
      </c>
      <c r="L158" s="147"/>
      <c r="M158" s="151"/>
      <c r="T158" s="152"/>
      <c r="AT158" s="148" t="s">
        <v>167</v>
      </c>
      <c r="AU158" s="148" t="s">
        <v>82</v>
      </c>
      <c r="AV158" s="13" t="s">
        <v>82</v>
      </c>
      <c r="AW158" s="13" t="s">
        <v>28</v>
      </c>
      <c r="AX158" s="13" t="s">
        <v>72</v>
      </c>
      <c r="AY158" s="148" t="s">
        <v>158</v>
      </c>
    </row>
    <row r="159" spans="2:65" s="13" customFormat="1">
      <c r="B159" s="147"/>
      <c r="D159" s="142" t="s">
        <v>167</v>
      </c>
      <c r="E159" s="148" t="s">
        <v>1</v>
      </c>
      <c r="F159" s="149" t="s">
        <v>3057</v>
      </c>
      <c r="H159" s="150">
        <v>0.17100000000000001</v>
      </c>
      <c r="L159" s="147"/>
      <c r="M159" s="151"/>
      <c r="T159" s="152"/>
      <c r="AT159" s="148" t="s">
        <v>167</v>
      </c>
      <c r="AU159" s="148" t="s">
        <v>82</v>
      </c>
      <c r="AV159" s="13" t="s">
        <v>82</v>
      </c>
      <c r="AW159" s="13" t="s">
        <v>28</v>
      </c>
      <c r="AX159" s="13" t="s">
        <v>72</v>
      </c>
      <c r="AY159" s="148" t="s">
        <v>158</v>
      </c>
    </row>
    <row r="160" spans="2:65" s="15" customFormat="1">
      <c r="B160" s="168"/>
      <c r="D160" s="142" t="s">
        <v>167</v>
      </c>
      <c r="E160" s="169" t="s">
        <v>1</v>
      </c>
      <c r="F160" s="170" t="s">
        <v>331</v>
      </c>
      <c r="H160" s="171">
        <v>8.8870000000000005</v>
      </c>
      <c r="L160" s="168"/>
      <c r="M160" s="172"/>
      <c r="T160" s="173"/>
      <c r="AT160" s="169" t="s">
        <v>167</v>
      </c>
      <c r="AU160" s="169" t="s">
        <v>82</v>
      </c>
      <c r="AV160" s="15" t="s">
        <v>178</v>
      </c>
      <c r="AW160" s="15" t="s">
        <v>28</v>
      </c>
      <c r="AX160" s="15" t="s">
        <v>72</v>
      </c>
      <c r="AY160" s="169" t="s">
        <v>158</v>
      </c>
    </row>
    <row r="161" spans="2:65" s="14" customFormat="1">
      <c r="B161" s="153"/>
      <c r="D161" s="142" t="s">
        <v>167</v>
      </c>
      <c r="E161" s="154" t="s">
        <v>1</v>
      </c>
      <c r="F161" s="155" t="s">
        <v>200</v>
      </c>
      <c r="H161" s="156">
        <v>12.188000000000001</v>
      </c>
      <c r="L161" s="153"/>
      <c r="M161" s="157"/>
      <c r="T161" s="158"/>
      <c r="AT161" s="154" t="s">
        <v>167</v>
      </c>
      <c r="AU161" s="154" t="s">
        <v>82</v>
      </c>
      <c r="AV161" s="14" t="s">
        <v>165</v>
      </c>
      <c r="AW161" s="14" t="s">
        <v>28</v>
      </c>
      <c r="AX161" s="14" t="s">
        <v>80</v>
      </c>
      <c r="AY161" s="154" t="s">
        <v>158</v>
      </c>
    </row>
    <row r="162" spans="2:65" s="1" customFormat="1" ht="21.75" customHeight="1">
      <c r="B162" s="128"/>
      <c r="C162" s="129" t="s">
        <v>165</v>
      </c>
      <c r="D162" s="129" t="s">
        <v>160</v>
      </c>
      <c r="E162" s="130" t="s">
        <v>3058</v>
      </c>
      <c r="F162" s="131" t="s">
        <v>3059</v>
      </c>
      <c r="G162" s="132" t="s">
        <v>212</v>
      </c>
      <c r="H162" s="133">
        <v>12.935</v>
      </c>
      <c r="I162" s="184"/>
      <c r="J162" s="134">
        <f>ROUND(I162*H162,2)</f>
        <v>0</v>
      </c>
      <c r="K162" s="131" t="s">
        <v>164</v>
      </c>
      <c r="L162" s="29"/>
      <c r="M162" s="135" t="s">
        <v>1</v>
      </c>
      <c r="N162" s="136" t="s">
        <v>37</v>
      </c>
      <c r="O162" s="137">
        <v>0.23599999999999999</v>
      </c>
      <c r="P162" s="137">
        <f>O162*H162</f>
        <v>3.0526599999999999</v>
      </c>
      <c r="Q162" s="137">
        <v>8.4000000000000003E-4</v>
      </c>
      <c r="R162" s="137">
        <f>Q162*H162</f>
        <v>1.0865400000000001E-2</v>
      </c>
      <c r="S162" s="137">
        <v>0</v>
      </c>
      <c r="T162" s="138">
        <f>S162*H162</f>
        <v>0</v>
      </c>
      <c r="AR162" s="139" t="s">
        <v>165</v>
      </c>
      <c r="AT162" s="139" t="s">
        <v>160</v>
      </c>
      <c r="AU162" s="139" t="s">
        <v>82</v>
      </c>
      <c r="AY162" s="17" t="s">
        <v>158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7" t="s">
        <v>80</v>
      </c>
      <c r="BK162" s="140">
        <f>ROUND(I162*H162,2)</f>
        <v>0</v>
      </c>
      <c r="BL162" s="17" t="s">
        <v>165</v>
      </c>
      <c r="BM162" s="139" t="s">
        <v>3060</v>
      </c>
    </row>
    <row r="163" spans="2:65" s="12" customFormat="1">
      <c r="B163" s="141"/>
      <c r="D163" s="142" t="s">
        <v>167</v>
      </c>
      <c r="E163" s="143" t="s">
        <v>1</v>
      </c>
      <c r="F163" s="144" t="s">
        <v>3040</v>
      </c>
      <c r="H163" s="143" t="s">
        <v>1</v>
      </c>
      <c r="L163" s="141"/>
      <c r="M163" s="145"/>
      <c r="T163" s="146"/>
      <c r="AT163" s="143" t="s">
        <v>167</v>
      </c>
      <c r="AU163" s="143" t="s">
        <v>82</v>
      </c>
      <c r="AV163" s="12" t="s">
        <v>80</v>
      </c>
      <c r="AW163" s="12" t="s">
        <v>28</v>
      </c>
      <c r="AX163" s="12" t="s">
        <v>72</v>
      </c>
      <c r="AY163" s="143" t="s">
        <v>158</v>
      </c>
    </row>
    <row r="164" spans="2:65" s="13" customFormat="1">
      <c r="B164" s="147"/>
      <c r="D164" s="142" t="s">
        <v>167</v>
      </c>
      <c r="E164" s="148" t="s">
        <v>1</v>
      </c>
      <c r="F164" s="149" t="s">
        <v>3061</v>
      </c>
      <c r="H164" s="150">
        <v>3.81</v>
      </c>
      <c r="L164" s="147"/>
      <c r="M164" s="151"/>
      <c r="T164" s="152"/>
      <c r="AT164" s="148" t="s">
        <v>167</v>
      </c>
      <c r="AU164" s="148" t="s">
        <v>82</v>
      </c>
      <c r="AV164" s="13" t="s">
        <v>82</v>
      </c>
      <c r="AW164" s="13" t="s">
        <v>28</v>
      </c>
      <c r="AX164" s="13" t="s">
        <v>72</v>
      </c>
      <c r="AY164" s="148" t="s">
        <v>158</v>
      </c>
    </row>
    <row r="165" spans="2:65" s="13" customFormat="1">
      <c r="B165" s="147"/>
      <c r="D165" s="142" t="s">
        <v>167</v>
      </c>
      <c r="E165" s="148" t="s">
        <v>1</v>
      </c>
      <c r="F165" s="149" t="s">
        <v>3062</v>
      </c>
      <c r="H165" s="150">
        <v>9.125</v>
      </c>
      <c r="L165" s="147"/>
      <c r="M165" s="151"/>
      <c r="T165" s="152"/>
      <c r="AT165" s="148" t="s">
        <v>167</v>
      </c>
      <c r="AU165" s="148" t="s">
        <v>82</v>
      </c>
      <c r="AV165" s="13" t="s">
        <v>82</v>
      </c>
      <c r="AW165" s="13" t="s">
        <v>28</v>
      </c>
      <c r="AX165" s="13" t="s">
        <v>72</v>
      </c>
      <c r="AY165" s="148" t="s">
        <v>158</v>
      </c>
    </row>
    <row r="166" spans="2:65" s="14" customFormat="1">
      <c r="B166" s="153"/>
      <c r="D166" s="142" t="s">
        <v>167</v>
      </c>
      <c r="E166" s="154" t="s">
        <v>1</v>
      </c>
      <c r="F166" s="155" t="s">
        <v>200</v>
      </c>
      <c r="H166" s="156">
        <v>12.935</v>
      </c>
      <c r="L166" s="153"/>
      <c r="M166" s="157"/>
      <c r="T166" s="158"/>
      <c r="AT166" s="154" t="s">
        <v>167</v>
      </c>
      <c r="AU166" s="154" t="s">
        <v>82</v>
      </c>
      <c r="AV166" s="14" t="s">
        <v>165</v>
      </c>
      <c r="AW166" s="14" t="s">
        <v>28</v>
      </c>
      <c r="AX166" s="14" t="s">
        <v>80</v>
      </c>
      <c r="AY166" s="154" t="s">
        <v>158</v>
      </c>
    </row>
    <row r="167" spans="2:65" s="1" customFormat="1" ht="24.2" customHeight="1">
      <c r="B167" s="128"/>
      <c r="C167" s="129" t="s">
        <v>185</v>
      </c>
      <c r="D167" s="129" t="s">
        <v>160</v>
      </c>
      <c r="E167" s="130" t="s">
        <v>3063</v>
      </c>
      <c r="F167" s="131" t="s">
        <v>3064</v>
      </c>
      <c r="G167" s="132" t="s">
        <v>212</v>
      </c>
      <c r="H167" s="133">
        <v>12.935</v>
      </c>
      <c r="I167" s="184"/>
      <c r="J167" s="134">
        <f>ROUND(I167*H167,2)</f>
        <v>0</v>
      </c>
      <c r="K167" s="131" t="s">
        <v>164</v>
      </c>
      <c r="L167" s="29"/>
      <c r="M167" s="135" t="s">
        <v>1</v>
      </c>
      <c r="N167" s="136" t="s">
        <v>37</v>
      </c>
      <c r="O167" s="137">
        <v>0.216</v>
      </c>
      <c r="P167" s="137">
        <f>O167*H167</f>
        <v>2.7939600000000002</v>
      </c>
      <c r="Q167" s="137">
        <v>0</v>
      </c>
      <c r="R167" s="137">
        <f>Q167*H167</f>
        <v>0</v>
      </c>
      <c r="S167" s="137">
        <v>0</v>
      </c>
      <c r="T167" s="138">
        <f>S167*H167</f>
        <v>0</v>
      </c>
      <c r="AR167" s="139" t="s">
        <v>165</v>
      </c>
      <c r="AT167" s="139" t="s">
        <v>160</v>
      </c>
      <c r="AU167" s="139" t="s">
        <v>82</v>
      </c>
      <c r="AY167" s="17" t="s">
        <v>158</v>
      </c>
      <c r="BE167" s="140">
        <f>IF(N167="základní",J167,0)</f>
        <v>0</v>
      </c>
      <c r="BF167" s="140">
        <f>IF(N167="snížená",J167,0)</f>
        <v>0</v>
      </c>
      <c r="BG167" s="140">
        <f>IF(N167="zákl. přenesená",J167,0)</f>
        <v>0</v>
      </c>
      <c r="BH167" s="140">
        <f>IF(N167="sníž. přenesená",J167,0)</f>
        <v>0</v>
      </c>
      <c r="BI167" s="140">
        <f>IF(N167="nulová",J167,0)</f>
        <v>0</v>
      </c>
      <c r="BJ167" s="17" t="s">
        <v>80</v>
      </c>
      <c r="BK167" s="140">
        <f>ROUND(I167*H167,2)</f>
        <v>0</v>
      </c>
      <c r="BL167" s="17" t="s">
        <v>165</v>
      </c>
      <c r="BM167" s="139" t="s">
        <v>3065</v>
      </c>
    </row>
    <row r="168" spans="2:65" s="1" customFormat="1" ht="37.9" customHeight="1">
      <c r="B168" s="128"/>
      <c r="C168" s="129" t="s">
        <v>191</v>
      </c>
      <c r="D168" s="129" t="s">
        <v>160</v>
      </c>
      <c r="E168" s="130" t="s">
        <v>173</v>
      </c>
      <c r="F168" s="131" t="s">
        <v>174</v>
      </c>
      <c r="G168" s="132" t="s">
        <v>163</v>
      </c>
      <c r="H168" s="133">
        <v>12.188000000000001</v>
      </c>
      <c r="I168" s="184"/>
      <c r="J168" s="134">
        <f>ROUND(I168*H168,2)</f>
        <v>0</v>
      </c>
      <c r="K168" s="131" t="s">
        <v>164</v>
      </c>
      <c r="L168" s="29"/>
      <c r="M168" s="135" t="s">
        <v>1</v>
      </c>
      <c r="N168" s="136" t="s">
        <v>37</v>
      </c>
      <c r="O168" s="137">
        <v>0.41099999999999998</v>
      </c>
      <c r="P168" s="137">
        <f>O168*H168</f>
        <v>5.0092679999999996</v>
      </c>
      <c r="Q168" s="137">
        <v>0</v>
      </c>
      <c r="R168" s="137">
        <f>Q168*H168</f>
        <v>0</v>
      </c>
      <c r="S168" s="137">
        <v>0</v>
      </c>
      <c r="T168" s="138">
        <f>S168*H168</f>
        <v>0</v>
      </c>
      <c r="AR168" s="139" t="s">
        <v>165</v>
      </c>
      <c r="AT168" s="139" t="s">
        <v>160</v>
      </c>
      <c r="AU168" s="139" t="s">
        <v>82</v>
      </c>
      <c r="AY168" s="17" t="s">
        <v>158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7" t="s">
        <v>80</v>
      </c>
      <c r="BK168" s="140">
        <f>ROUND(I168*H168,2)</f>
        <v>0</v>
      </c>
      <c r="BL168" s="17" t="s">
        <v>165</v>
      </c>
      <c r="BM168" s="139" t="s">
        <v>3066</v>
      </c>
    </row>
    <row r="169" spans="2:65" s="12" customFormat="1" ht="22.5">
      <c r="B169" s="141"/>
      <c r="D169" s="142" t="s">
        <v>167</v>
      </c>
      <c r="E169" s="143" t="s">
        <v>1</v>
      </c>
      <c r="F169" s="144" t="s">
        <v>3067</v>
      </c>
      <c r="H169" s="143" t="s">
        <v>1</v>
      </c>
      <c r="L169" s="141"/>
      <c r="M169" s="145"/>
      <c r="T169" s="146"/>
      <c r="AT169" s="143" t="s">
        <v>167</v>
      </c>
      <c r="AU169" s="143" t="s">
        <v>82</v>
      </c>
      <c r="AV169" s="12" t="s">
        <v>80</v>
      </c>
      <c r="AW169" s="12" t="s">
        <v>28</v>
      </c>
      <c r="AX169" s="12" t="s">
        <v>72</v>
      </c>
      <c r="AY169" s="143" t="s">
        <v>158</v>
      </c>
    </row>
    <row r="170" spans="2:65" s="13" customFormat="1">
      <c r="B170" s="147"/>
      <c r="D170" s="142" t="s">
        <v>167</v>
      </c>
      <c r="E170" s="148" t="s">
        <v>1</v>
      </c>
      <c r="F170" s="149" t="s">
        <v>3068</v>
      </c>
      <c r="H170" s="150">
        <v>12.188000000000001</v>
      </c>
      <c r="L170" s="147"/>
      <c r="M170" s="151"/>
      <c r="T170" s="152"/>
      <c r="AT170" s="148" t="s">
        <v>167</v>
      </c>
      <c r="AU170" s="148" t="s">
        <v>82</v>
      </c>
      <c r="AV170" s="13" t="s">
        <v>82</v>
      </c>
      <c r="AW170" s="13" t="s">
        <v>28</v>
      </c>
      <c r="AX170" s="13" t="s">
        <v>80</v>
      </c>
      <c r="AY170" s="148" t="s">
        <v>158</v>
      </c>
    </row>
    <row r="171" spans="2:65" s="1" customFormat="1" ht="37.9" customHeight="1">
      <c r="B171" s="128"/>
      <c r="C171" s="129" t="s">
        <v>203</v>
      </c>
      <c r="D171" s="129" t="s">
        <v>160</v>
      </c>
      <c r="E171" s="130" t="s">
        <v>179</v>
      </c>
      <c r="F171" s="131" t="s">
        <v>180</v>
      </c>
      <c r="G171" s="132" t="s">
        <v>163</v>
      </c>
      <c r="H171" s="133">
        <v>12.188000000000001</v>
      </c>
      <c r="I171" s="184"/>
      <c r="J171" s="134">
        <f>ROUND(I171*H171,2)</f>
        <v>0</v>
      </c>
      <c r="K171" s="131" t="s">
        <v>164</v>
      </c>
      <c r="L171" s="29"/>
      <c r="M171" s="135" t="s">
        <v>1</v>
      </c>
      <c r="N171" s="136" t="s">
        <v>37</v>
      </c>
      <c r="O171" s="137">
        <v>0.379</v>
      </c>
      <c r="P171" s="137">
        <f>O171*H171</f>
        <v>4.6192520000000004</v>
      </c>
      <c r="Q171" s="137">
        <v>0</v>
      </c>
      <c r="R171" s="137">
        <f>Q171*H171</f>
        <v>0</v>
      </c>
      <c r="S171" s="137">
        <v>0</v>
      </c>
      <c r="T171" s="138">
        <f>S171*H171</f>
        <v>0</v>
      </c>
      <c r="AR171" s="139" t="s">
        <v>165</v>
      </c>
      <c r="AT171" s="139" t="s">
        <v>160</v>
      </c>
      <c r="AU171" s="139" t="s">
        <v>82</v>
      </c>
      <c r="AY171" s="17" t="s">
        <v>158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7" t="s">
        <v>80</v>
      </c>
      <c r="BK171" s="140">
        <f>ROUND(I171*H171,2)</f>
        <v>0</v>
      </c>
      <c r="BL171" s="17" t="s">
        <v>165</v>
      </c>
      <c r="BM171" s="139" t="s">
        <v>3069</v>
      </c>
    </row>
    <row r="172" spans="2:65" s="13" customFormat="1">
      <c r="B172" s="147"/>
      <c r="D172" s="142" t="s">
        <v>167</v>
      </c>
      <c r="F172" s="149" t="s">
        <v>3070</v>
      </c>
      <c r="H172" s="150">
        <v>12.188000000000001</v>
      </c>
      <c r="L172" s="147"/>
      <c r="M172" s="151"/>
      <c r="T172" s="152"/>
      <c r="AT172" s="148" t="s">
        <v>167</v>
      </c>
      <c r="AU172" s="148" t="s">
        <v>82</v>
      </c>
      <c r="AV172" s="13" t="s">
        <v>82</v>
      </c>
      <c r="AW172" s="13" t="s">
        <v>3</v>
      </c>
      <c r="AX172" s="13" t="s">
        <v>80</v>
      </c>
      <c r="AY172" s="148" t="s">
        <v>158</v>
      </c>
    </row>
    <row r="173" spans="2:65" s="1" customFormat="1" ht="37.9" customHeight="1">
      <c r="B173" s="128"/>
      <c r="C173" s="129" t="s">
        <v>209</v>
      </c>
      <c r="D173" s="129" t="s">
        <v>160</v>
      </c>
      <c r="E173" s="130" t="s">
        <v>182</v>
      </c>
      <c r="F173" s="131" t="s">
        <v>183</v>
      </c>
      <c r="G173" s="132" t="s">
        <v>163</v>
      </c>
      <c r="H173" s="133">
        <v>18.009</v>
      </c>
      <c r="I173" s="184"/>
      <c r="J173" s="134">
        <f>ROUND(I173*H173,2)</f>
        <v>0</v>
      </c>
      <c r="K173" s="131" t="s">
        <v>164</v>
      </c>
      <c r="L173" s="29"/>
      <c r="M173" s="135" t="s">
        <v>1</v>
      </c>
      <c r="N173" s="136" t="s">
        <v>37</v>
      </c>
      <c r="O173" s="137">
        <v>8.6999999999999994E-2</v>
      </c>
      <c r="P173" s="137">
        <f>O173*H173</f>
        <v>1.5667829999999998</v>
      </c>
      <c r="Q173" s="137">
        <v>0</v>
      </c>
      <c r="R173" s="137">
        <f>Q173*H173</f>
        <v>0</v>
      </c>
      <c r="S173" s="137">
        <v>0</v>
      </c>
      <c r="T173" s="138">
        <f>S173*H173</f>
        <v>0</v>
      </c>
      <c r="AR173" s="139" t="s">
        <v>165</v>
      </c>
      <c r="AT173" s="139" t="s">
        <v>160</v>
      </c>
      <c r="AU173" s="139" t="s">
        <v>82</v>
      </c>
      <c r="AY173" s="17" t="s">
        <v>158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7" t="s">
        <v>80</v>
      </c>
      <c r="BK173" s="140">
        <f>ROUND(I173*H173,2)</f>
        <v>0</v>
      </c>
      <c r="BL173" s="17" t="s">
        <v>165</v>
      </c>
      <c r="BM173" s="139" t="s">
        <v>3071</v>
      </c>
    </row>
    <row r="174" spans="2:65" s="12" customFormat="1">
      <c r="B174" s="141"/>
      <c r="D174" s="142" t="s">
        <v>167</v>
      </c>
      <c r="E174" s="143" t="s">
        <v>1</v>
      </c>
      <c r="F174" s="144" t="s">
        <v>3072</v>
      </c>
      <c r="H174" s="143" t="s">
        <v>1</v>
      </c>
      <c r="L174" s="141"/>
      <c r="M174" s="145"/>
      <c r="T174" s="146"/>
      <c r="AT174" s="143" t="s">
        <v>167</v>
      </c>
      <c r="AU174" s="143" t="s">
        <v>82</v>
      </c>
      <c r="AV174" s="12" t="s">
        <v>80</v>
      </c>
      <c r="AW174" s="12" t="s">
        <v>28</v>
      </c>
      <c r="AX174" s="12" t="s">
        <v>72</v>
      </c>
      <c r="AY174" s="143" t="s">
        <v>158</v>
      </c>
    </row>
    <row r="175" spans="2:65" s="13" customFormat="1">
      <c r="B175" s="147"/>
      <c r="D175" s="142" t="s">
        <v>167</v>
      </c>
      <c r="E175" s="148" t="s">
        <v>1</v>
      </c>
      <c r="F175" s="149" t="s">
        <v>3073</v>
      </c>
      <c r="H175" s="150">
        <v>18.009</v>
      </c>
      <c r="L175" s="147"/>
      <c r="M175" s="151"/>
      <c r="T175" s="152"/>
      <c r="AT175" s="148" t="s">
        <v>167</v>
      </c>
      <c r="AU175" s="148" t="s">
        <v>82</v>
      </c>
      <c r="AV175" s="13" t="s">
        <v>82</v>
      </c>
      <c r="AW175" s="13" t="s">
        <v>28</v>
      </c>
      <c r="AX175" s="13" t="s">
        <v>80</v>
      </c>
      <c r="AY175" s="148" t="s">
        <v>158</v>
      </c>
    </row>
    <row r="176" spans="2:65" s="1" customFormat="1" ht="33" customHeight="1">
      <c r="B176" s="128"/>
      <c r="C176" s="129" t="s">
        <v>215</v>
      </c>
      <c r="D176" s="129" t="s">
        <v>160</v>
      </c>
      <c r="E176" s="130" t="s">
        <v>186</v>
      </c>
      <c r="F176" s="131" t="s">
        <v>187</v>
      </c>
      <c r="G176" s="132" t="s">
        <v>188</v>
      </c>
      <c r="H176" s="133">
        <v>36.018000000000001</v>
      </c>
      <c r="I176" s="184"/>
      <c r="J176" s="134">
        <f>ROUND(I176*H176,2)</f>
        <v>0</v>
      </c>
      <c r="K176" s="131" t="s">
        <v>164</v>
      </c>
      <c r="L176" s="29"/>
      <c r="M176" s="135" t="s">
        <v>1</v>
      </c>
      <c r="N176" s="136" t="s">
        <v>37</v>
      </c>
      <c r="O176" s="137">
        <v>0</v>
      </c>
      <c r="P176" s="137">
        <f>O176*H176</f>
        <v>0</v>
      </c>
      <c r="Q176" s="137">
        <v>0</v>
      </c>
      <c r="R176" s="137">
        <f>Q176*H176</f>
        <v>0</v>
      </c>
      <c r="S176" s="137">
        <v>0</v>
      </c>
      <c r="T176" s="138">
        <f>S176*H176</f>
        <v>0</v>
      </c>
      <c r="AR176" s="139" t="s">
        <v>165</v>
      </c>
      <c r="AT176" s="139" t="s">
        <v>160</v>
      </c>
      <c r="AU176" s="139" t="s">
        <v>82</v>
      </c>
      <c r="AY176" s="17" t="s">
        <v>158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7" t="s">
        <v>80</v>
      </c>
      <c r="BK176" s="140">
        <f>ROUND(I176*H176,2)</f>
        <v>0</v>
      </c>
      <c r="BL176" s="17" t="s">
        <v>165</v>
      </c>
      <c r="BM176" s="139" t="s">
        <v>3074</v>
      </c>
    </row>
    <row r="177" spans="2:65" s="12" customFormat="1">
      <c r="B177" s="141"/>
      <c r="D177" s="142" t="s">
        <v>167</v>
      </c>
      <c r="E177" s="143" t="s">
        <v>1</v>
      </c>
      <c r="F177" s="144" t="s">
        <v>1743</v>
      </c>
      <c r="H177" s="143" t="s">
        <v>1</v>
      </c>
      <c r="L177" s="141"/>
      <c r="M177" s="145"/>
      <c r="T177" s="146"/>
      <c r="AT177" s="143" t="s">
        <v>167</v>
      </c>
      <c r="AU177" s="143" t="s">
        <v>82</v>
      </c>
      <c r="AV177" s="12" t="s">
        <v>80</v>
      </c>
      <c r="AW177" s="12" t="s">
        <v>28</v>
      </c>
      <c r="AX177" s="12" t="s">
        <v>72</v>
      </c>
      <c r="AY177" s="143" t="s">
        <v>158</v>
      </c>
    </row>
    <row r="178" spans="2:65" s="12" customFormat="1">
      <c r="B178" s="141"/>
      <c r="D178" s="142" t="s">
        <v>167</v>
      </c>
      <c r="E178" s="143" t="s">
        <v>1</v>
      </c>
      <c r="F178" s="144" t="s">
        <v>3072</v>
      </c>
      <c r="H178" s="143" t="s">
        <v>1</v>
      </c>
      <c r="L178" s="141"/>
      <c r="M178" s="145"/>
      <c r="T178" s="146"/>
      <c r="AT178" s="143" t="s">
        <v>167</v>
      </c>
      <c r="AU178" s="143" t="s">
        <v>82</v>
      </c>
      <c r="AV178" s="12" t="s">
        <v>80</v>
      </c>
      <c r="AW178" s="12" t="s">
        <v>28</v>
      </c>
      <c r="AX178" s="12" t="s">
        <v>72</v>
      </c>
      <c r="AY178" s="143" t="s">
        <v>158</v>
      </c>
    </row>
    <row r="179" spans="2:65" s="13" customFormat="1">
      <c r="B179" s="147"/>
      <c r="D179" s="142" t="s">
        <v>167</v>
      </c>
      <c r="E179" s="148" t="s">
        <v>1</v>
      </c>
      <c r="F179" s="149" t="s">
        <v>3075</v>
      </c>
      <c r="H179" s="150">
        <v>36.018000000000001</v>
      </c>
      <c r="L179" s="147"/>
      <c r="M179" s="151"/>
      <c r="T179" s="152"/>
      <c r="AT179" s="148" t="s">
        <v>167</v>
      </c>
      <c r="AU179" s="148" t="s">
        <v>82</v>
      </c>
      <c r="AV179" s="13" t="s">
        <v>82</v>
      </c>
      <c r="AW179" s="13" t="s">
        <v>28</v>
      </c>
      <c r="AX179" s="13" t="s">
        <v>80</v>
      </c>
      <c r="AY179" s="148" t="s">
        <v>158</v>
      </c>
    </row>
    <row r="180" spans="2:65" s="1" customFormat="1" ht="33" customHeight="1">
      <c r="B180" s="128"/>
      <c r="C180" s="129" t="s">
        <v>221</v>
      </c>
      <c r="D180" s="129" t="s">
        <v>160</v>
      </c>
      <c r="E180" s="130" t="s">
        <v>3076</v>
      </c>
      <c r="F180" s="131" t="s">
        <v>3077</v>
      </c>
      <c r="G180" s="132" t="s">
        <v>163</v>
      </c>
      <c r="H180" s="133">
        <v>3.6890000000000001</v>
      </c>
      <c r="I180" s="184"/>
      <c r="J180" s="134">
        <f>ROUND(I180*H180,2)</f>
        <v>0</v>
      </c>
      <c r="K180" s="131" t="s">
        <v>164</v>
      </c>
      <c r="L180" s="29"/>
      <c r="M180" s="135" t="s">
        <v>1</v>
      </c>
      <c r="N180" s="136" t="s">
        <v>37</v>
      </c>
      <c r="O180" s="137">
        <v>2.59</v>
      </c>
      <c r="P180" s="137">
        <f>O180*H180</f>
        <v>9.5545100000000005</v>
      </c>
      <c r="Q180" s="137">
        <v>0</v>
      </c>
      <c r="R180" s="137">
        <f>Q180*H180</f>
        <v>0</v>
      </c>
      <c r="S180" s="137">
        <v>0</v>
      </c>
      <c r="T180" s="138">
        <f>S180*H180</f>
        <v>0</v>
      </c>
      <c r="AR180" s="139" t="s">
        <v>165</v>
      </c>
      <c r="AT180" s="139" t="s">
        <v>160</v>
      </c>
      <c r="AU180" s="139" t="s">
        <v>82</v>
      </c>
      <c r="AY180" s="17" t="s">
        <v>158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7" t="s">
        <v>80</v>
      </c>
      <c r="BK180" s="140">
        <f>ROUND(I180*H180,2)</f>
        <v>0</v>
      </c>
      <c r="BL180" s="17" t="s">
        <v>165</v>
      </c>
      <c r="BM180" s="139" t="s">
        <v>3078</v>
      </c>
    </row>
    <row r="181" spans="2:65" s="12" customFormat="1" ht="22.5">
      <c r="B181" s="141"/>
      <c r="D181" s="142" t="s">
        <v>167</v>
      </c>
      <c r="E181" s="143" t="s">
        <v>1</v>
      </c>
      <c r="F181" s="144" t="s">
        <v>3048</v>
      </c>
      <c r="H181" s="143" t="s">
        <v>1</v>
      </c>
      <c r="L181" s="141"/>
      <c r="M181" s="145"/>
      <c r="T181" s="146"/>
      <c r="AT181" s="143" t="s">
        <v>167</v>
      </c>
      <c r="AU181" s="143" t="s">
        <v>82</v>
      </c>
      <c r="AV181" s="12" t="s">
        <v>80</v>
      </c>
      <c r="AW181" s="12" t="s">
        <v>28</v>
      </c>
      <c r="AX181" s="12" t="s">
        <v>72</v>
      </c>
      <c r="AY181" s="143" t="s">
        <v>158</v>
      </c>
    </row>
    <row r="182" spans="2:65" s="13" customFormat="1">
      <c r="B182" s="147"/>
      <c r="D182" s="142" t="s">
        <v>167</v>
      </c>
      <c r="E182" s="148" t="s">
        <v>1</v>
      </c>
      <c r="F182" s="149" t="s">
        <v>3068</v>
      </c>
      <c r="H182" s="150">
        <v>12.188000000000001</v>
      </c>
      <c r="L182" s="147"/>
      <c r="M182" s="151"/>
      <c r="T182" s="152"/>
      <c r="AT182" s="148" t="s">
        <v>167</v>
      </c>
      <c r="AU182" s="148" t="s">
        <v>82</v>
      </c>
      <c r="AV182" s="13" t="s">
        <v>82</v>
      </c>
      <c r="AW182" s="13" t="s">
        <v>28</v>
      </c>
      <c r="AX182" s="13" t="s">
        <v>72</v>
      </c>
      <c r="AY182" s="148" t="s">
        <v>158</v>
      </c>
    </row>
    <row r="183" spans="2:65" s="12" customFormat="1">
      <c r="B183" s="141"/>
      <c r="D183" s="142" t="s">
        <v>167</v>
      </c>
      <c r="E183" s="143" t="s">
        <v>1</v>
      </c>
      <c r="F183" s="144" t="s">
        <v>3079</v>
      </c>
      <c r="H183" s="143" t="s">
        <v>1</v>
      </c>
      <c r="L183" s="141"/>
      <c r="M183" s="145"/>
      <c r="T183" s="146"/>
      <c r="AT183" s="143" t="s">
        <v>167</v>
      </c>
      <c r="AU183" s="143" t="s">
        <v>82</v>
      </c>
      <c r="AV183" s="12" t="s">
        <v>80</v>
      </c>
      <c r="AW183" s="12" t="s">
        <v>28</v>
      </c>
      <c r="AX183" s="12" t="s">
        <v>72</v>
      </c>
      <c r="AY183" s="143" t="s">
        <v>158</v>
      </c>
    </row>
    <row r="184" spans="2:65" s="13" customFormat="1">
      <c r="B184" s="147"/>
      <c r="D184" s="142" t="s">
        <v>167</v>
      </c>
      <c r="E184" s="148" t="s">
        <v>1</v>
      </c>
      <c r="F184" s="149" t="s">
        <v>3080</v>
      </c>
      <c r="H184" s="150">
        <v>-0.23599999999999999</v>
      </c>
      <c r="L184" s="147"/>
      <c r="M184" s="151"/>
      <c r="T184" s="152"/>
      <c r="AT184" s="148" t="s">
        <v>167</v>
      </c>
      <c r="AU184" s="148" t="s">
        <v>82</v>
      </c>
      <c r="AV184" s="13" t="s">
        <v>82</v>
      </c>
      <c r="AW184" s="13" t="s">
        <v>28</v>
      </c>
      <c r="AX184" s="13" t="s">
        <v>72</v>
      </c>
      <c r="AY184" s="148" t="s">
        <v>158</v>
      </c>
    </row>
    <row r="185" spans="2:65" s="13" customFormat="1">
      <c r="B185" s="147"/>
      <c r="D185" s="142" t="s">
        <v>167</v>
      </c>
      <c r="E185" s="148" t="s">
        <v>1</v>
      </c>
      <c r="F185" s="149" t="s">
        <v>3081</v>
      </c>
      <c r="H185" s="150">
        <v>-1.0609999999999999</v>
      </c>
      <c r="L185" s="147"/>
      <c r="M185" s="151"/>
      <c r="T185" s="152"/>
      <c r="AT185" s="148" t="s">
        <v>167</v>
      </c>
      <c r="AU185" s="148" t="s">
        <v>82</v>
      </c>
      <c r="AV185" s="13" t="s">
        <v>82</v>
      </c>
      <c r="AW185" s="13" t="s">
        <v>28</v>
      </c>
      <c r="AX185" s="13" t="s">
        <v>72</v>
      </c>
      <c r="AY185" s="148" t="s">
        <v>158</v>
      </c>
    </row>
    <row r="186" spans="2:65" s="12" customFormat="1">
      <c r="B186" s="141"/>
      <c r="D186" s="142" t="s">
        <v>167</v>
      </c>
      <c r="E186" s="143" t="s">
        <v>1</v>
      </c>
      <c r="F186" s="144" t="s">
        <v>3050</v>
      </c>
      <c r="H186" s="143" t="s">
        <v>1</v>
      </c>
      <c r="L186" s="141"/>
      <c r="M186" s="145"/>
      <c r="T186" s="146"/>
      <c r="AT186" s="143" t="s">
        <v>167</v>
      </c>
      <c r="AU186" s="143" t="s">
        <v>82</v>
      </c>
      <c r="AV186" s="12" t="s">
        <v>80</v>
      </c>
      <c r="AW186" s="12" t="s">
        <v>28</v>
      </c>
      <c r="AX186" s="12" t="s">
        <v>72</v>
      </c>
      <c r="AY186" s="143" t="s">
        <v>158</v>
      </c>
    </row>
    <row r="187" spans="2:65" s="13" customFormat="1">
      <c r="B187" s="147"/>
      <c r="D187" s="142" t="s">
        <v>167</v>
      </c>
      <c r="E187" s="148" t="s">
        <v>1</v>
      </c>
      <c r="F187" s="149" t="s">
        <v>3082</v>
      </c>
      <c r="H187" s="150">
        <v>-0.63600000000000001</v>
      </c>
      <c r="L187" s="147"/>
      <c r="M187" s="151"/>
      <c r="T187" s="152"/>
      <c r="AT187" s="148" t="s">
        <v>167</v>
      </c>
      <c r="AU187" s="148" t="s">
        <v>82</v>
      </c>
      <c r="AV187" s="13" t="s">
        <v>82</v>
      </c>
      <c r="AW187" s="13" t="s">
        <v>28</v>
      </c>
      <c r="AX187" s="13" t="s">
        <v>72</v>
      </c>
      <c r="AY187" s="148" t="s">
        <v>158</v>
      </c>
    </row>
    <row r="188" spans="2:65" s="13" customFormat="1">
      <c r="B188" s="147"/>
      <c r="D188" s="142" t="s">
        <v>167</v>
      </c>
      <c r="E188" s="148" t="s">
        <v>1</v>
      </c>
      <c r="F188" s="149" t="s">
        <v>3083</v>
      </c>
      <c r="H188" s="150">
        <v>-2.7029999999999998</v>
      </c>
      <c r="L188" s="147"/>
      <c r="M188" s="151"/>
      <c r="T188" s="152"/>
      <c r="AT188" s="148" t="s">
        <v>167</v>
      </c>
      <c r="AU188" s="148" t="s">
        <v>82</v>
      </c>
      <c r="AV188" s="13" t="s">
        <v>82</v>
      </c>
      <c r="AW188" s="13" t="s">
        <v>28</v>
      </c>
      <c r="AX188" s="13" t="s">
        <v>72</v>
      </c>
      <c r="AY188" s="148" t="s">
        <v>158</v>
      </c>
    </row>
    <row r="189" spans="2:65" s="13" customFormat="1">
      <c r="B189" s="147"/>
      <c r="D189" s="142" t="s">
        <v>167</v>
      </c>
      <c r="E189" s="148" t="s">
        <v>1</v>
      </c>
      <c r="F189" s="149" t="s">
        <v>3084</v>
      </c>
      <c r="H189" s="150">
        <v>-0.76200000000000001</v>
      </c>
      <c r="L189" s="147"/>
      <c r="M189" s="151"/>
      <c r="T189" s="152"/>
      <c r="AT189" s="148" t="s">
        <v>167</v>
      </c>
      <c r="AU189" s="148" t="s">
        <v>82</v>
      </c>
      <c r="AV189" s="13" t="s">
        <v>82</v>
      </c>
      <c r="AW189" s="13" t="s">
        <v>28</v>
      </c>
      <c r="AX189" s="13" t="s">
        <v>72</v>
      </c>
      <c r="AY189" s="148" t="s">
        <v>158</v>
      </c>
    </row>
    <row r="190" spans="2:65" s="13" customFormat="1">
      <c r="B190" s="147"/>
      <c r="D190" s="142" t="s">
        <v>167</v>
      </c>
      <c r="E190" s="148" t="s">
        <v>1</v>
      </c>
      <c r="F190" s="149" t="s">
        <v>3085</v>
      </c>
      <c r="H190" s="150">
        <v>-0.12</v>
      </c>
      <c r="L190" s="147"/>
      <c r="M190" s="151"/>
      <c r="T190" s="152"/>
      <c r="AT190" s="148" t="s">
        <v>167</v>
      </c>
      <c r="AU190" s="148" t="s">
        <v>82</v>
      </c>
      <c r="AV190" s="13" t="s">
        <v>82</v>
      </c>
      <c r="AW190" s="13" t="s">
        <v>28</v>
      </c>
      <c r="AX190" s="13" t="s">
        <v>72</v>
      </c>
      <c r="AY190" s="148" t="s">
        <v>158</v>
      </c>
    </row>
    <row r="191" spans="2:65" s="13" customFormat="1">
      <c r="B191" s="147"/>
      <c r="D191" s="142" t="s">
        <v>167</v>
      </c>
      <c r="E191" s="148" t="s">
        <v>1</v>
      </c>
      <c r="F191" s="149" t="s">
        <v>3086</v>
      </c>
      <c r="H191" s="150">
        <v>-0.28799999999999998</v>
      </c>
      <c r="L191" s="147"/>
      <c r="M191" s="151"/>
      <c r="T191" s="152"/>
      <c r="AT191" s="148" t="s">
        <v>167</v>
      </c>
      <c r="AU191" s="148" t="s">
        <v>82</v>
      </c>
      <c r="AV191" s="13" t="s">
        <v>82</v>
      </c>
      <c r="AW191" s="13" t="s">
        <v>28</v>
      </c>
      <c r="AX191" s="13" t="s">
        <v>72</v>
      </c>
      <c r="AY191" s="148" t="s">
        <v>158</v>
      </c>
    </row>
    <row r="192" spans="2:65" s="13" customFormat="1">
      <c r="B192" s="147"/>
      <c r="D192" s="142" t="s">
        <v>167</v>
      </c>
      <c r="E192" s="148" t="s">
        <v>1</v>
      </c>
      <c r="F192" s="149" t="s">
        <v>3087</v>
      </c>
      <c r="H192" s="150">
        <v>-1.3680000000000001</v>
      </c>
      <c r="L192" s="147"/>
      <c r="M192" s="151"/>
      <c r="T192" s="152"/>
      <c r="AT192" s="148" t="s">
        <v>167</v>
      </c>
      <c r="AU192" s="148" t="s">
        <v>82</v>
      </c>
      <c r="AV192" s="13" t="s">
        <v>82</v>
      </c>
      <c r="AW192" s="13" t="s">
        <v>28</v>
      </c>
      <c r="AX192" s="13" t="s">
        <v>72</v>
      </c>
      <c r="AY192" s="148" t="s">
        <v>158</v>
      </c>
    </row>
    <row r="193" spans="2:65" s="13" customFormat="1">
      <c r="B193" s="147"/>
      <c r="D193" s="142" t="s">
        <v>167</v>
      </c>
      <c r="E193" s="148" t="s">
        <v>1</v>
      </c>
      <c r="F193" s="149" t="s">
        <v>3088</v>
      </c>
      <c r="H193" s="150">
        <v>-0.432</v>
      </c>
      <c r="L193" s="147"/>
      <c r="M193" s="151"/>
      <c r="T193" s="152"/>
      <c r="AT193" s="148" t="s">
        <v>167</v>
      </c>
      <c r="AU193" s="148" t="s">
        <v>82</v>
      </c>
      <c r="AV193" s="13" t="s">
        <v>82</v>
      </c>
      <c r="AW193" s="13" t="s">
        <v>28</v>
      </c>
      <c r="AX193" s="13" t="s">
        <v>72</v>
      </c>
      <c r="AY193" s="148" t="s">
        <v>158</v>
      </c>
    </row>
    <row r="194" spans="2:65" s="13" customFormat="1">
      <c r="B194" s="147"/>
      <c r="D194" s="142" t="s">
        <v>167</v>
      </c>
      <c r="E194" s="148" t="s">
        <v>1</v>
      </c>
      <c r="F194" s="149" t="s">
        <v>3089</v>
      </c>
      <c r="H194" s="150">
        <v>-0.76500000000000001</v>
      </c>
      <c r="L194" s="147"/>
      <c r="M194" s="151"/>
      <c r="T194" s="152"/>
      <c r="AT194" s="148" t="s">
        <v>167</v>
      </c>
      <c r="AU194" s="148" t="s">
        <v>82</v>
      </c>
      <c r="AV194" s="13" t="s">
        <v>82</v>
      </c>
      <c r="AW194" s="13" t="s">
        <v>28</v>
      </c>
      <c r="AX194" s="13" t="s">
        <v>72</v>
      </c>
      <c r="AY194" s="148" t="s">
        <v>158</v>
      </c>
    </row>
    <row r="195" spans="2:65" s="13" customFormat="1">
      <c r="B195" s="147"/>
      <c r="D195" s="142" t="s">
        <v>167</v>
      </c>
      <c r="E195" s="148" t="s">
        <v>1</v>
      </c>
      <c r="F195" s="149" t="s">
        <v>3090</v>
      </c>
      <c r="H195" s="150">
        <v>-0.128</v>
      </c>
      <c r="L195" s="147"/>
      <c r="M195" s="151"/>
      <c r="T195" s="152"/>
      <c r="AT195" s="148" t="s">
        <v>167</v>
      </c>
      <c r="AU195" s="148" t="s">
        <v>82</v>
      </c>
      <c r="AV195" s="13" t="s">
        <v>82</v>
      </c>
      <c r="AW195" s="13" t="s">
        <v>28</v>
      </c>
      <c r="AX195" s="13" t="s">
        <v>72</v>
      </c>
      <c r="AY195" s="148" t="s">
        <v>158</v>
      </c>
    </row>
    <row r="196" spans="2:65" s="14" customFormat="1">
      <c r="B196" s="153"/>
      <c r="D196" s="142" t="s">
        <v>167</v>
      </c>
      <c r="E196" s="154" t="s">
        <v>1</v>
      </c>
      <c r="F196" s="155" t="s">
        <v>200</v>
      </c>
      <c r="H196" s="156">
        <v>3.6890000000000001</v>
      </c>
      <c r="L196" s="153"/>
      <c r="M196" s="157"/>
      <c r="T196" s="158"/>
      <c r="AT196" s="154" t="s">
        <v>167</v>
      </c>
      <c r="AU196" s="154" t="s">
        <v>82</v>
      </c>
      <c r="AV196" s="14" t="s">
        <v>165</v>
      </c>
      <c r="AW196" s="14" t="s">
        <v>28</v>
      </c>
      <c r="AX196" s="14" t="s">
        <v>80</v>
      </c>
      <c r="AY196" s="154" t="s">
        <v>158</v>
      </c>
    </row>
    <row r="197" spans="2:65" s="1" customFormat="1" ht="16.5" customHeight="1">
      <c r="B197" s="128"/>
      <c r="C197" s="159" t="s">
        <v>201</v>
      </c>
      <c r="D197" s="159" t="s">
        <v>242</v>
      </c>
      <c r="E197" s="160" t="s">
        <v>3091</v>
      </c>
      <c r="F197" s="161" t="s">
        <v>3092</v>
      </c>
      <c r="G197" s="162" t="s">
        <v>188</v>
      </c>
      <c r="H197" s="163">
        <v>7.3780000000000001</v>
      </c>
      <c r="I197" s="188"/>
      <c r="J197" s="164">
        <f>ROUND(I197*H197,2)</f>
        <v>0</v>
      </c>
      <c r="K197" s="161" t="s">
        <v>164</v>
      </c>
      <c r="L197" s="165"/>
      <c r="M197" s="166" t="s">
        <v>1</v>
      </c>
      <c r="N197" s="167" t="s">
        <v>37</v>
      </c>
      <c r="O197" s="137">
        <v>0</v>
      </c>
      <c r="P197" s="137">
        <f>O197*H197</f>
        <v>0</v>
      </c>
      <c r="Q197" s="137">
        <v>1</v>
      </c>
      <c r="R197" s="137">
        <f>Q197*H197</f>
        <v>7.3780000000000001</v>
      </c>
      <c r="S197" s="137">
        <v>0</v>
      </c>
      <c r="T197" s="138">
        <f>S197*H197</f>
        <v>0</v>
      </c>
      <c r="AR197" s="139" t="s">
        <v>209</v>
      </c>
      <c r="AT197" s="139" t="s">
        <v>242</v>
      </c>
      <c r="AU197" s="139" t="s">
        <v>82</v>
      </c>
      <c r="AY197" s="17" t="s">
        <v>158</v>
      </c>
      <c r="BE197" s="140">
        <f>IF(N197="základní",J197,0)</f>
        <v>0</v>
      </c>
      <c r="BF197" s="140">
        <f>IF(N197="snížená",J197,0)</f>
        <v>0</v>
      </c>
      <c r="BG197" s="140">
        <f>IF(N197="zákl. přenesená",J197,0)</f>
        <v>0</v>
      </c>
      <c r="BH197" s="140">
        <f>IF(N197="sníž. přenesená",J197,0)</f>
        <v>0</v>
      </c>
      <c r="BI197" s="140">
        <f>IF(N197="nulová",J197,0)</f>
        <v>0</v>
      </c>
      <c r="BJ197" s="17" t="s">
        <v>80</v>
      </c>
      <c r="BK197" s="140">
        <f>ROUND(I197*H197,2)</f>
        <v>0</v>
      </c>
      <c r="BL197" s="17" t="s">
        <v>165</v>
      </c>
      <c r="BM197" s="139" t="s">
        <v>3093</v>
      </c>
    </row>
    <row r="198" spans="2:65" s="13" customFormat="1">
      <c r="B198" s="147"/>
      <c r="D198" s="142" t="s">
        <v>167</v>
      </c>
      <c r="E198" s="148" t="s">
        <v>1</v>
      </c>
      <c r="F198" s="149" t="s">
        <v>3094</v>
      </c>
      <c r="H198" s="150">
        <v>7.3780000000000001</v>
      </c>
      <c r="L198" s="147"/>
      <c r="M198" s="151"/>
      <c r="T198" s="152"/>
      <c r="AT198" s="148" t="s">
        <v>167</v>
      </c>
      <c r="AU198" s="148" t="s">
        <v>82</v>
      </c>
      <c r="AV198" s="13" t="s">
        <v>82</v>
      </c>
      <c r="AW198" s="13" t="s">
        <v>28</v>
      </c>
      <c r="AX198" s="13" t="s">
        <v>80</v>
      </c>
      <c r="AY198" s="148" t="s">
        <v>158</v>
      </c>
    </row>
    <row r="199" spans="2:65" s="1" customFormat="1" ht="24.2" customHeight="1">
      <c r="B199" s="128"/>
      <c r="C199" s="129" t="s">
        <v>234</v>
      </c>
      <c r="D199" s="129" t="s">
        <v>160</v>
      </c>
      <c r="E199" s="130" t="s">
        <v>3095</v>
      </c>
      <c r="F199" s="131" t="s">
        <v>3096</v>
      </c>
      <c r="G199" s="132" t="s">
        <v>163</v>
      </c>
      <c r="H199" s="133">
        <v>3.75</v>
      </c>
      <c r="I199" s="184"/>
      <c r="J199" s="134">
        <f>ROUND(I199*H199,2)</f>
        <v>0</v>
      </c>
      <c r="K199" s="131" t="s">
        <v>164</v>
      </c>
      <c r="L199" s="29"/>
      <c r="M199" s="135" t="s">
        <v>1</v>
      </c>
      <c r="N199" s="136" t="s">
        <v>37</v>
      </c>
      <c r="O199" s="137">
        <v>0.44400000000000001</v>
      </c>
      <c r="P199" s="137">
        <f>O199*H199</f>
        <v>1.665</v>
      </c>
      <c r="Q199" s="137">
        <v>0</v>
      </c>
      <c r="R199" s="137">
        <f>Q199*H199</f>
        <v>0</v>
      </c>
      <c r="S199" s="137">
        <v>0</v>
      </c>
      <c r="T199" s="138">
        <f>S199*H199</f>
        <v>0</v>
      </c>
      <c r="AR199" s="139" t="s">
        <v>165</v>
      </c>
      <c r="AT199" s="139" t="s">
        <v>160</v>
      </c>
      <c r="AU199" s="139" t="s">
        <v>82</v>
      </c>
      <c r="AY199" s="17" t="s">
        <v>158</v>
      </c>
      <c r="BE199" s="140">
        <f>IF(N199="základní",J199,0)</f>
        <v>0</v>
      </c>
      <c r="BF199" s="140">
        <f>IF(N199="snížená",J199,0)</f>
        <v>0</v>
      </c>
      <c r="BG199" s="140">
        <f>IF(N199="zákl. přenesená",J199,0)</f>
        <v>0</v>
      </c>
      <c r="BH199" s="140">
        <f>IF(N199="sníž. přenesená",J199,0)</f>
        <v>0</v>
      </c>
      <c r="BI199" s="140">
        <f>IF(N199="nulová",J199,0)</f>
        <v>0</v>
      </c>
      <c r="BJ199" s="17" t="s">
        <v>80</v>
      </c>
      <c r="BK199" s="140">
        <f>ROUND(I199*H199,2)</f>
        <v>0</v>
      </c>
      <c r="BL199" s="17" t="s">
        <v>165</v>
      </c>
      <c r="BM199" s="139" t="s">
        <v>3097</v>
      </c>
    </row>
    <row r="200" spans="2:65" s="12" customFormat="1">
      <c r="B200" s="141"/>
      <c r="D200" s="142" t="s">
        <v>167</v>
      </c>
      <c r="E200" s="143" t="s">
        <v>1</v>
      </c>
      <c r="F200" s="144" t="s">
        <v>3040</v>
      </c>
      <c r="H200" s="143" t="s">
        <v>1</v>
      </c>
      <c r="L200" s="141"/>
      <c r="M200" s="145"/>
      <c r="T200" s="146"/>
      <c r="AT200" s="143" t="s">
        <v>167</v>
      </c>
      <c r="AU200" s="143" t="s">
        <v>82</v>
      </c>
      <c r="AV200" s="12" t="s">
        <v>80</v>
      </c>
      <c r="AW200" s="12" t="s">
        <v>28</v>
      </c>
      <c r="AX200" s="12" t="s">
        <v>72</v>
      </c>
      <c r="AY200" s="143" t="s">
        <v>158</v>
      </c>
    </row>
    <row r="201" spans="2:65" s="13" customFormat="1">
      <c r="B201" s="147"/>
      <c r="D201" s="142" t="s">
        <v>167</v>
      </c>
      <c r="E201" s="148" t="s">
        <v>1</v>
      </c>
      <c r="F201" s="149" t="s">
        <v>3098</v>
      </c>
      <c r="H201" s="150">
        <v>5.8209999999999997</v>
      </c>
      <c r="L201" s="147"/>
      <c r="M201" s="151"/>
      <c r="T201" s="152"/>
      <c r="AT201" s="148" t="s">
        <v>167</v>
      </c>
      <c r="AU201" s="148" t="s">
        <v>82</v>
      </c>
      <c r="AV201" s="13" t="s">
        <v>82</v>
      </c>
      <c r="AW201" s="13" t="s">
        <v>28</v>
      </c>
      <c r="AX201" s="13" t="s">
        <v>72</v>
      </c>
      <c r="AY201" s="148" t="s">
        <v>158</v>
      </c>
    </row>
    <row r="202" spans="2:65" s="12" customFormat="1">
      <c r="B202" s="141"/>
      <c r="D202" s="142" t="s">
        <v>167</v>
      </c>
      <c r="E202" s="143" t="s">
        <v>1</v>
      </c>
      <c r="F202" s="144" t="s">
        <v>3079</v>
      </c>
      <c r="H202" s="143" t="s">
        <v>1</v>
      </c>
      <c r="L202" s="141"/>
      <c r="M202" s="145"/>
      <c r="T202" s="146"/>
      <c r="AT202" s="143" t="s">
        <v>167</v>
      </c>
      <c r="AU202" s="143" t="s">
        <v>82</v>
      </c>
      <c r="AV202" s="12" t="s">
        <v>80</v>
      </c>
      <c r="AW202" s="12" t="s">
        <v>28</v>
      </c>
      <c r="AX202" s="12" t="s">
        <v>72</v>
      </c>
      <c r="AY202" s="143" t="s">
        <v>158</v>
      </c>
    </row>
    <row r="203" spans="2:65" s="13" customFormat="1">
      <c r="B203" s="147"/>
      <c r="D203" s="142" t="s">
        <v>167</v>
      </c>
      <c r="E203" s="148" t="s">
        <v>1</v>
      </c>
      <c r="F203" s="149" t="s">
        <v>3099</v>
      </c>
      <c r="H203" s="150">
        <v>-0.13500000000000001</v>
      </c>
      <c r="L203" s="147"/>
      <c r="M203" s="151"/>
      <c r="T203" s="152"/>
      <c r="AT203" s="148" t="s">
        <v>167</v>
      </c>
      <c r="AU203" s="148" t="s">
        <v>82</v>
      </c>
      <c r="AV203" s="13" t="s">
        <v>82</v>
      </c>
      <c r="AW203" s="13" t="s">
        <v>28</v>
      </c>
      <c r="AX203" s="13" t="s">
        <v>72</v>
      </c>
      <c r="AY203" s="148" t="s">
        <v>158</v>
      </c>
    </row>
    <row r="204" spans="2:65" s="13" customFormat="1">
      <c r="B204" s="147"/>
      <c r="D204" s="142" t="s">
        <v>167</v>
      </c>
      <c r="E204" s="148" t="s">
        <v>1</v>
      </c>
      <c r="F204" s="149" t="s">
        <v>3100</v>
      </c>
      <c r="H204" s="150">
        <v>-0.60799999999999998</v>
      </c>
      <c r="L204" s="147"/>
      <c r="M204" s="151"/>
      <c r="T204" s="152"/>
      <c r="AT204" s="148" t="s">
        <v>167</v>
      </c>
      <c r="AU204" s="148" t="s">
        <v>82</v>
      </c>
      <c r="AV204" s="13" t="s">
        <v>82</v>
      </c>
      <c r="AW204" s="13" t="s">
        <v>28</v>
      </c>
      <c r="AX204" s="13" t="s">
        <v>72</v>
      </c>
      <c r="AY204" s="148" t="s">
        <v>158</v>
      </c>
    </row>
    <row r="205" spans="2:65" s="13" customFormat="1">
      <c r="B205" s="147"/>
      <c r="D205" s="142" t="s">
        <v>167</v>
      </c>
      <c r="E205" s="148" t="s">
        <v>1</v>
      </c>
      <c r="F205" s="149" t="s">
        <v>3101</v>
      </c>
      <c r="H205" s="150">
        <v>-0.22500000000000001</v>
      </c>
      <c r="L205" s="147"/>
      <c r="M205" s="151"/>
      <c r="T205" s="152"/>
      <c r="AT205" s="148" t="s">
        <v>167</v>
      </c>
      <c r="AU205" s="148" t="s">
        <v>82</v>
      </c>
      <c r="AV205" s="13" t="s">
        <v>82</v>
      </c>
      <c r="AW205" s="13" t="s">
        <v>28</v>
      </c>
      <c r="AX205" s="13" t="s">
        <v>72</v>
      </c>
      <c r="AY205" s="148" t="s">
        <v>158</v>
      </c>
    </row>
    <row r="206" spans="2:65" s="13" customFormat="1">
      <c r="B206" s="147"/>
      <c r="D206" s="142" t="s">
        <v>167</v>
      </c>
      <c r="E206" s="148" t="s">
        <v>1</v>
      </c>
      <c r="F206" s="149" t="s">
        <v>3102</v>
      </c>
      <c r="H206" s="150">
        <v>-1.0129999999999999</v>
      </c>
      <c r="L206" s="147"/>
      <c r="M206" s="151"/>
      <c r="T206" s="152"/>
      <c r="AT206" s="148" t="s">
        <v>167</v>
      </c>
      <c r="AU206" s="148" t="s">
        <v>82</v>
      </c>
      <c r="AV206" s="13" t="s">
        <v>82</v>
      </c>
      <c r="AW206" s="13" t="s">
        <v>28</v>
      </c>
      <c r="AX206" s="13" t="s">
        <v>72</v>
      </c>
      <c r="AY206" s="148" t="s">
        <v>158</v>
      </c>
    </row>
    <row r="207" spans="2:65" s="13" customFormat="1">
      <c r="B207" s="147"/>
      <c r="D207" s="142" t="s">
        <v>167</v>
      </c>
      <c r="E207" s="148" t="s">
        <v>1</v>
      </c>
      <c r="F207" s="149" t="s">
        <v>3103</v>
      </c>
      <c r="H207" s="150">
        <v>-0.09</v>
      </c>
      <c r="L207" s="147"/>
      <c r="M207" s="151"/>
      <c r="T207" s="152"/>
      <c r="AT207" s="148" t="s">
        <v>167</v>
      </c>
      <c r="AU207" s="148" t="s">
        <v>82</v>
      </c>
      <c r="AV207" s="13" t="s">
        <v>82</v>
      </c>
      <c r="AW207" s="13" t="s">
        <v>28</v>
      </c>
      <c r="AX207" s="13" t="s">
        <v>72</v>
      </c>
      <c r="AY207" s="148" t="s">
        <v>158</v>
      </c>
    </row>
    <row r="208" spans="2:65" s="14" customFormat="1">
      <c r="B208" s="153"/>
      <c r="D208" s="142" t="s">
        <v>167</v>
      </c>
      <c r="E208" s="154" t="s">
        <v>1</v>
      </c>
      <c r="F208" s="155" t="s">
        <v>200</v>
      </c>
      <c r="H208" s="156">
        <v>3.75</v>
      </c>
      <c r="L208" s="153"/>
      <c r="M208" s="157"/>
      <c r="T208" s="158"/>
      <c r="AT208" s="154" t="s">
        <v>167</v>
      </c>
      <c r="AU208" s="154" t="s">
        <v>82</v>
      </c>
      <c r="AV208" s="14" t="s">
        <v>165</v>
      </c>
      <c r="AW208" s="14" t="s">
        <v>28</v>
      </c>
      <c r="AX208" s="14" t="s">
        <v>80</v>
      </c>
      <c r="AY208" s="154" t="s">
        <v>158</v>
      </c>
    </row>
    <row r="209" spans="2:65" s="1" customFormat="1" ht="16.5" customHeight="1">
      <c r="B209" s="128"/>
      <c r="C209" s="159" t="s">
        <v>241</v>
      </c>
      <c r="D209" s="159" t="s">
        <v>242</v>
      </c>
      <c r="E209" s="160" t="s">
        <v>3091</v>
      </c>
      <c r="F209" s="161" t="s">
        <v>3092</v>
      </c>
      <c r="G209" s="162" t="s">
        <v>188</v>
      </c>
      <c r="H209" s="163">
        <v>7.5</v>
      </c>
      <c r="I209" s="188"/>
      <c r="J209" s="164">
        <f>ROUND(I209*H209,2)</f>
        <v>0</v>
      </c>
      <c r="K209" s="161" t="s">
        <v>164</v>
      </c>
      <c r="L209" s="165"/>
      <c r="M209" s="166" t="s">
        <v>1</v>
      </c>
      <c r="N209" s="167" t="s">
        <v>37</v>
      </c>
      <c r="O209" s="137">
        <v>0</v>
      </c>
      <c r="P209" s="137">
        <f>O209*H209</f>
        <v>0</v>
      </c>
      <c r="Q209" s="137">
        <v>1</v>
      </c>
      <c r="R209" s="137">
        <f>Q209*H209</f>
        <v>7.5</v>
      </c>
      <c r="S209" s="137">
        <v>0</v>
      </c>
      <c r="T209" s="138">
        <f>S209*H209</f>
        <v>0</v>
      </c>
      <c r="AR209" s="139" t="s">
        <v>209</v>
      </c>
      <c r="AT209" s="139" t="s">
        <v>242</v>
      </c>
      <c r="AU209" s="139" t="s">
        <v>82</v>
      </c>
      <c r="AY209" s="17" t="s">
        <v>158</v>
      </c>
      <c r="BE209" s="140">
        <f>IF(N209="základní",J209,0)</f>
        <v>0</v>
      </c>
      <c r="BF209" s="140">
        <f>IF(N209="snížená",J209,0)</f>
        <v>0</v>
      </c>
      <c r="BG209" s="140">
        <f>IF(N209="zákl. přenesená",J209,0)</f>
        <v>0</v>
      </c>
      <c r="BH209" s="140">
        <f>IF(N209="sníž. přenesená",J209,0)</f>
        <v>0</v>
      </c>
      <c r="BI209" s="140">
        <f>IF(N209="nulová",J209,0)</f>
        <v>0</v>
      </c>
      <c r="BJ209" s="17" t="s">
        <v>80</v>
      </c>
      <c r="BK209" s="140">
        <f>ROUND(I209*H209,2)</f>
        <v>0</v>
      </c>
      <c r="BL209" s="17" t="s">
        <v>165</v>
      </c>
      <c r="BM209" s="139" t="s">
        <v>3104</v>
      </c>
    </row>
    <row r="210" spans="2:65" s="13" customFormat="1">
      <c r="B210" s="147"/>
      <c r="D210" s="142" t="s">
        <v>167</v>
      </c>
      <c r="E210" s="148" t="s">
        <v>1</v>
      </c>
      <c r="F210" s="149" t="s">
        <v>3105</v>
      </c>
      <c r="H210" s="150">
        <v>7.5</v>
      </c>
      <c r="L210" s="147"/>
      <c r="M210" s="151"/>
      <c r="T210" s="152"/>
      <c r="AT210" s="148" t="s">
        <v>167</v>
      </c>
      <c r="AU210" s="148" t="s">
        <v>82</v>
      </c>
      <c r="AV210" s="13" t="s">
        <v>82</v>
      </c>
      <c r="AW210" s="13" t="s">
        <v>28</v>
      </c>
      <c r="AX210" s="13" t="s">
        <v>80</v>
      </c>
      <c r="AY210" s="148" t="s">
        <v>158</v>
      </c>
    </row>
    <row r="211" spans="2:65" s="1" customFormat="1" ht="24.2" customHeight="1">
      <c r="B211" s="128"/>
      <c r="C211" s="129" t="s">
        <v>246</v>
      </c>
      <c r="D211" s="129" t="s">
        <v>160</v>
      </c>
      <c r="E211" s="130" t="s">
        <v>3106</v>
      </c>
      <c r="F211" s="131" t="s">
        <v>3107</v>
      </c>
      <c r="G211" s="132" t="s">
        <v>163</v>
      </c>
      <c r="H211" s="133">
        <v>8.4860000000000007</v>
      </c>
      <c r="I211" s="184"/>
      <c r="J211" s="134">
        <f>ROUND(I211*H211,2)</f>
        <v>0</v>
      </c>
      <c r="K211" s="131" t="s">
        <v>164</v>
      </c>
      <c r="L211" s="29"/>
      <c r="M211" s="135" t="s">
        <v>1</v>
      </c>
      <c r="N211" s="136" t="s">
        <v>37</v>
      </c>
      <c r="O211" s="137">
        <v>1.7889999999999999</v>
      </c>
      <c r="P211" s="137">
        <f>O211*H211</f>
        <v>15.181454</v>
      </c>
      <c r="Q211" s="137">
        <v>0</v>
      </c>
      <c r="R211" s="137">
        <f>Q211*H211</f>
        <v>0</v>
      </c>
      <c r="S211" s="137">
        <v>0</v>
      </c>
      <c r="T211" s="138">
        <f>S211*H211</f>
        <v>0</v>
      </c>
      <c r="AR211" s="139" t="s">
        <v>165</v>
      </c>
      <c r="AT211" s="139" t="s">
        <v>160</v>
      </c>
      <c r="AU211" s="139" t="s">
        <v>82</v>
      </c>
      <c r="AY211" s="17" t="s">
        <v>158</v>
      </c>
      <c r="BE211" s="140">
        <f>IF(N211="základní",J211,0)</f>
        <v>0</v>
      </c>
      <c r="BF211" s="140">
        <f>IF(N211="snížená",J211,0)</f>
        <v>0</v>
      </c>
      <c r="BG211" s="140">
        <f>IF(N211="zákl. přenesená",J211,0)</f>
        <v>0</v>
      </c>
      <c r="BH211" s="140">
        <f>IF(N211="sníž. přenesená",J211,0)</f>
        <v>0</v>
      </c>
      <c r="BI211" s="140">
        <f>IF(N211="nulová",J211,0)</f>
        <v>0</v>
      </c>
      <c r="BJ211" s="17" t="s">
        <v>80</v>
      </c>
      <c r="BK211" s="140">
        <f>ROUND(I211*H211,2)</f>
        <v>0</v>
      </c>
      <c r="BL211" s="17" t="s">
        <v>165</v>
      </c>
      <c r="BM211" s="139" t="s">
        <v>3108</v>
      </c>
    </row>
    <row r="212" spans="2:65" s="12" customFormat="1">
      <c r="B212" s="141"/>
      <c r="D212" s="142" t="s">
        <v>167</v>
      </c>
      <c r="E212" s="143" t="s">
        <v>1</v>
      </c>
      <c r="F212" s="144" t="s">
        <v>3109</v>
      </c>
      <c r="H212" s="143" t="s">
        <v>1</v>
      </c>
      <c r="L212" s="141"/>
      <c r="M212" s="145"/>
      <c r="T212" s="146"/>
      <c r="AT212" s="143" t="s">
        <v>167</v>
      </c>
      <c r="AU212" s="143" t="s">
        <v>82</v>
      </c>
      <c r="AV212" s="12" t="s">
        <v>80</v>
      </c>
      <c r="AW212" s="12" t="s">
        <v>28</v>
      </c>
      <c r="AX212" s="12" t="s">
        <v>72</v>
      </c>
      <c r="AY212" s="143" t="s">
        <v>158</v>
      </c>
    </row>
    <row r="213" spans="2:65" s="13" customFormat="1">
      <c r="B213" s="147"/>
      <c r="D213" s="142" t="s">
        <v>167</v>
      </c>
      <c r="E213" s="148" t="s">
        <v>1</v>
      </c>
      <c r="F213" s="149" t="s">
        <v>3110</v>
      </c>
      <c r="H213" s="150">
        <v>0.60799999999999998</v>
      </c>
      <c r="L213" s="147"/>
      <c r="M213" s="151"/>
      <c r="T213" s="152"/>
      <c r="AT213" s="148" t="s">
        <v>167</v>
      </c>
      <c r="AU213" s="148" t="s">
        <v>82</v>
      </c>
      <c r="AV213" s="13" t="s">
        <v>82</v>
      </c>
      <c r="AW213" s="13" t="s">
        <v>28</v>
      </c>
      <c r="AX213" s="13" t="s">
        <v>72</v>
      </c>
      <c r="AY213" s="148" t="s">
        <v>158</v>
      </c>
    </row>
    <row r="214" spans="2:65" s="13" customFormat="1">
      <c r="B214" s="147"/>
      <c r="D214" s="142" t="s">
        <v>167</v>
      </c>
      <c r="E214" s="148" t="s">
        <v>1</v>
      </c>
      <c r="F214" s="149" t="s">
        <v>3111</v>
      </c>
      <c r="H214" s="150">
        <v>1.0129999999999999</v>
      </c>
      <c r="L214" s="147"/>
      <c r="M214" s="151"/>
      <c r="T214" s="152"/>
      <c r="AT214" s="148" t="s">
        <v>167</v>
      </c>
      <c r="AU214" s="148" t="s">
        <v>82</v>
      </c>
      <c r="AV214" s="13" t="s">
        <v>82</v>
      </c>
      <c r="AW214" s="13" t="s">
        <v>28</v>
      </c>
      <c r="AX214" s="13" t="s">
        <v>72</v>
      </c>
      <c r="AY214" s="148" t="s">
        <v>158</v>
      </c>
    </row>
    <row r="215" spans="2:65" s="12" customFormat="1">
      <c r="B215" s="141"/>
      <c r="D215" s="142" t="s">
        <v>167</v>
      </c>
      <c r="E215" s="143" t="s">
        <v>1</v>
      </c>
      <c r="F215" s="144" t="s">
        <v>3112</v>
      </c>
      <c r="H215" s="143" t="s">
        <v>1</v>
      </c>
      <c r="L215" s="141"/>
      <c r="M215" s="145"/>
      <c r="T215" s="146"/>
      <c r="AT215" s="143" t="s">
        <v>167</v>
      </c>
      <c r="AU215" s="143" t="s">
        <v>82</v>
      </c>
      <c r="AV215" s="12" t="s">
        <v>80</v>
      </c>
      <c r="AW215" s="12" t="s">
        <v>28</v>
      </c>
      <c r="AX215" s="12" t="s">
        <v>72</v>
      </c>
      <c r="AY215" s="143" t="s">
        <v>158</v>
      </c>
    </row>
    <row r="216" spans="2:65" s="13" customFormat="1">
      <c r="B216" s="147"/>
      <c r="D216" s="142" t="s">
        <v>167</v>
      </c>
      <c r="E216" s="148" t="s">
        <v>1</v>
      </c>
      <c r="F216" s="149" t="s">
        <v>3113</v>
      </c>
      <c r="H216" s="150">
        <v>1.0609999999999999</v>
      </c>
      <c r="L216" s="147"/>
      <c r="M216" s="151"/>
      <c r="T216" s="152"/>
      <c r="AT216" s="148" t="s">
        <v>167</v>
      </c>
      <c r="AU216" s="148" t="s">
        <v>82</v>
      </c>
      <c r="AV216" s="13" t="s">
        <v>82</v>
      </c>
      <c r="AW216" s="13" t="s">
        <v>28</v>
      </c>
      <c r="AX216" s="13" t="s">
        <v>72</v>
      </c>
      <c r="AY216" s="148" t="s">
        <v>158</v>
      </c>
    </row>
    <row r="217" spans="2:65" s="12" customFormat="1">
      <c r="B217" s="141"/>
      <c r="D217" s="142" t="s">
        <v>167</v>
      </c>
      <c r="E217" s="143" t="s">
        <v>1</v>
      </c>
      <c r="F217" s="144" t="s">
        <v>3050</v>
      </c>
      <c r="H217" s="143" t="s">
        <v>1</v>
      </c>
      <c r="L217" s="141"/>
      <c r="M217" s="145"/>
      <c r="T217" s="146"/>
      <c r="AT217" s="143" t="s">
        <v>167</v>
      </c>
      <c r="AU217" s="143" t="s">
        <v>82</v>
      </c>
      <c r="AV217" s="12" t="s">
        <v>80</v>
      </c>
      <c r="AW217" s="12" t="s">
        <v>28</v>
      </c>
      <c r="AX217" s="12" t="s">
        <v>72</v>
      </c>
      <c r="AY217" s="143" t="s">
        <v>158</v>
      </c>
    </row>
    <row r="218" spans="2:65" s="13" customFormat="1">
      <c r="B218" s="147"/>
      <c r="D218" s="142" t="s">
        <v>167</v>
      </c>
      <c r="E218" s="148" t="s">
        <v>1</v>
      </c>
      <c r="F218" s="149" t="s">
        <v>3114</v>
      </c>
      <c r="H218" s="150">
        <v>2.7029999999999998</v>
      </c>
      <c r="L218" s="147"/>
      <c r="M218" s="151"/>
      <c r="T218" s="152"/>
      <c r="AT218" s="148" t="s">
        <v>167</v>
      </c>
      <c r="AU218" s="148" t="s">
        <v>82</v>
      </c>
      <c r="AV218" s="13" t="s">
        <v>82</v>
      </c>
      <c r="AW218" s="13" t="s">
        <v>28</v>
      </c>
      <c r="AX218" s="13" t="s">
        <v>72</v>
      </c>
      <c r="AY218" s="148" t="s">
        <v>158</v>
      </c>
    </row>
    <row r="219" spans="2:65" s="13" customFormat="1">
      <c r="B219" s="147"/>
      <c r="D219" s="142" t="s">
        <v>167</v>
      </c>
      <c r="E219" s="148" t="s">
        <v>1</v>
      </c>
      <c r="F219" s="149" t="s">
        <v>3115</v>
      </c>
      <c r="H219" s="150">
        <v>1.3680000000000001</v>
      </c>
      <c r="L219" s="147"/>
      <c r="M219" s="151"/>
      <c r="T219" s="152"/>
      <c r="AT219" s="148" t="s">
        <v>167</v>
      </c>
      <c r="AU219" s="148" t="s">
        <v>82</v>
      </c>
      <c r="AV219" s="13" t="s">
        <v>82</v>
      </c>
      <c r="AW219" s="13" t="s">
        <v>28</v>
      </c>
      <c r="AX219" s="13" t="s">
        <v>72</v>
      </c>
      <c r="AY219" s="148" t="s">
        <v>158</v>
      </c>
    </row>
    <row r="220" spans="2:65" s="13" customFormat="1">
      <c r="B220" s="147"/>
      <c r="D220" s="142" t="s">
        <v>167</v>
      </c>
      <c r="E220" s="148" t="s">
        <v>1</v>
      </c>
      <c r="F220" s="149" t="s">
        <v>3116</v>
      </c>
      <c r="H220" s="150">
        <v>0.12</v>
      </c>
      <c r="L220" s="147"/>
      <c r="M220" s="151"/>
      <c r="T220" s="152"/>
      <c r="AT220" s="148" t="s">
        <v>167</v>
      </c>
      <c r="AU220" s="148" t="s">
        <v>82</v>
      </c>
      <c r="AV220" s="13" t="s">
        <v>82</v>
      </c>
      <c r="AW220" s="13" t="s">
        <v>28</v>
      </c>
      <c r="AX220" s="13" t="s">
        <v>72</v>
      </c>
      <c r="AY220" s="148" t="s">
        <v>158</v>
      </c>
    </row>
    <row r="221" spans="2:65" s="13" customFormat="1">
      <c r="B221" s="147"/>
      <c r="D221" s="142" t="s">
        <v>167</v>
      </c>
      <c r="E221" s="148" t="s">
        <v>1</v>
      </c>
      <c r="F221" s="149" t="s">
        <v>3117</v>
      </c>
      <c r="H221" s="150">
        <v>0.28799999999999998</v>
      </c>
      <c r="L221" s="147"/>
      <c r="M221" s="151"/>
      <c r="T221" s="152"/>
      <c r="AT221" s="148" t="s">
        <v>167</v>
      </c>
      <c r="AU221" s="148" t="s">
        <v>82</v>
      </c>
      <c r="AV221" s="13" t="s">
        <v>82</v>
      </c>
      <c r="AW221" s="13" t="s">
        <v>28</v>
      </c>
      <c r="AX221" s="13" t="s">
        <v>72</v>
      </c>
      <c r="AY221" s="148" t="s">
        <v>158</v>
      </c>
    </row>
    <row r="222" spans="2:65" s="13" customFormat="1">
      <c r="B222" s="147"/>
      <c r="D222" s="142" t="s">
        <v>167</v>
      </c>
      <c r="E222" s="148" t="s">
        <v>1</v>
      </c>
      <c r="F222" s="149" t="s">
        <v>3118</v>
      </c>
      <c r="H222" s="150">
        <v>0.432</v>
      </c>
      <c r="L222" s="147"/>
      <c r="M222" s="151"/>
      <c r="T222" s="152"/>
      <c r="AT222" s="148" t="s">
        <v>167</v>
      </c>
      <c r="AU222" s="148" t="s">
        <v>82</v>
      </c>
      <c r="AV222" s="13" t="s">
        <v>82</v>
      </c>
      <c r="AW222" s="13" t="s">
        <v>28</v>
      </c>
      <c r="AX222" s="13" t="s">
        <v>72</v>
      </c>
      <c r="AY222" s="148" t="s">
        <v>158</v>
      </c>
    </row>
    <row r="223" spans="2:65" s="13" customFormat="1">
      <c r="B223" s="147"/>
      <c r="D223" s="142" t="s">
        <v>167</v>
      </c>
      <c r="E223" s="148" t="s">
        <v>1</v>
      </c>
      <c r="F223" s="149" t="s">
        <v>3119</v>
      </c>
      <c r="H223" s="150">
        <v>0.76500000000000001</v>
      </c>
      <c r="L223" s="147"/>
      <c r="M223" s="151"/>
      <c r="T223" s="152"/>
      <c r="AT223" s="148" t="s">
        <v>167</v>
      </c>
      <c r="AU223" s="148" t="s">
        <v>82</v>
      </c>
      <c r="AV223" s="13" t="s">
        <v>82</v>
      </c>
      <c r="AW223" s="13" t="s">
        <v>28</v>
      </c>
      <c r="AX223" s="13" t="s">
        <v>72</v>
      </c>
      <c r="AY223" s="148" t="s">
        <v>158</v>
      </c>
    </row>
    <row r="224" spans="2:65" s="13" customFormat="1">
      <c r="B224" s="147"/>
      <c r="D224" s="142" t="s">
        <v>167</v>
      </c>
      <c r="E224" s="148" t="s">
        <v>1</v>
      </c>
      <c r="F224" s="149" t="s">
        <v>3120</v>
      </c>
      <c r="H224" s="150">
        <v>0.128</v>
      </c>
      <c r="L224" s="147"/>
      <c r="M224" s="151"/>
      <c r="T224" s="152"/>
      <c r="AT224" s="148" t="s">
        <v>167</v>
      </c>
      <c r="AU224" s="148" t="s">
        <v>82</v>
      </c>
      <c r="AV224" s="13" t="s">
        <v>82</v>
      </c>
      <c r="AW224" s="13" t="s">
        <v>28</v>
      </c>
      <c r="AX224" s="13" t="s">
        <v>72</v>
      </c>
      <c r="AY224" s="148" t="s">
        <v>158</v>
      </c>
    </row>
    <row r="225" spans="2:65" s="14" customFormat="1">
      <c r="B225" s="153"/>
      <c r="D225" s="142" t="s">
        <v>167</v>
      </c>
      <c r="E225" s="154" t="s">
        <v>1</v>
      </c>
      <c r="F225" s="155" t="s">
        <v>200</v>
      </c>
      <c r="H225" s="156">
        <v>8.4860000000000007</v>
      </c>
      <c r="L225" s="153"/>
      <c r="M225" s="157"/>
      <c r="T225" s="158"/>
      <c r="AT225" s="154" t="s">
        <v>167</v>
      </c>
      <c r="AU225" s="154" t="s">
        <v>82</v>
      </c>
      <c r="AV225" s="14" t="s">
        <v>165</v>
      </c>
      <c r="AW225" s="14" t="s">
        <v>28</v>
      </c>
      <c r="AX225" s="14" t="s">
        <v>80</v>
      </c>
      <c r="AY225" s="154" t="s">
        <v>158</v>
      </c>
    </row>
    <row r="226" spans="2:65" s="1" customFormat="1" ht="16.5" customHeight="1">
      <c r="B226" s="128"/>
      <c r="C226" s="159" t="s">
        <v>8</v>
      </c>
      <c r="D226" s="159" t="s">
        <v>242</v>
      </c>
      <c r="E226" s="160" t="s">
        <v>3121</v>
      </c>
      <c r="F226" s="161" t="s">
        <v>3122</v>
      </c>
      <c r="G226" s="162" t="s">
        <v>188</v>
      </c>
      <c r="H226" s="163">
        <v>14.172000000000001</v>
      </c>
      <c r="I226" s="188"/>
      <c r="J226" s="164">
        <f>ROUND(I226*H226,2)</f>
        <v>0</v>
      </c>
      <c r="K226" s="161" t="s">
        <v>164</v>
      </c>
      <c r="L226" s="165"/>
      <c r="M226" s="166" t="s">
        <v>1</v>
      </c>
      <c r="N226" s="167" t="s">
        <v>37</v>
      </c>
      <c r="O226" s="137">
        <v>0</v>
      </c>
      <c r="P226" s="137">
        <f>O226*H226</f>
        <v>0</v>
      </c>
      <c r="Q226" s="137">
        <v>1</v>
      </c>
      <c r="R226" s="137">
        <f>Q226*H226</f>
        <v>14.172000000000001</v>
      </c>
      <c r="S226" s="137">
        <v>0</v>
      </c>
      <c r="T226" s="138">
        <f>S226*H226</f>
        <v>0</v>
      </c>
      <c r="AR226" s="139" t="s">
        <v>209</v>
      </c>
      <c r="AT226" s="139" t="s">
        <v>242</v>
      </c>
      <c r="AU226" s="139" t="s">
        <v>82</v>
      </c>
      <c r="AY226" s="17" t="s">
        <v>158</v>
      </c>
      <c r="BE226" s="140">
        <f>IF(N226="základní",J226,0)</f>
        <v>0</v>
      </c>
      <c r="BF226" s="140">
        <f>IF(N226="snížená",J226,0)</f>
        <v>0</v>
      </c>
      <c r="BG226" s="140">
        <f>IF(N226="zákl. přenesená",J226,0)</f>
        <v>0</v>
      </c>
      <c r="BH226" s="140">
        <f>IF(N226="sníž. přenesená",J226,0)</f>
        <v>0</v>
      </c>
      <c r="BI226" s="140">
        <f>IF(N226="nulová",J226,0)</f>
        <v>0</v>
      </c>
      <c r="BJ226" s="17" t="s">
        <v>80</v>
      </c>
      <c r="BK226" s="140">
        <f>ROUND(I226*H226,2)</f>
        <v>0</v>
      </c>
      <c r="BL226" s="17" t="s">
        <v>165</v>
      </c>
      <c r="BM226" s="139" t="s">
        <v>3123</v>
      </c>
    </row>
    <row r="227" spans="2:65" s="13" customFormat="1">
      <c r="B227" s="147"/>
      <c r="D227" s="142" t="s">
        <v>167</v>
      </c>
      <c r="E227" s="148" t="s">
        <v>1</v>
      </c>
      <c r="F227" s="149" t="s">
        <v>3124</v>
      </c>
      <c r="H227" s="150">
        <v>14.172000000000001</v>
      </c>
      <c r="L227" s="147"/>
      <c r="M227" s="151"/>
      <c r="T227" s="152"/>
      <c r="AT227" s="148" t="s">
        <v>167</v>
      </c>
      <c r="AU227" s="148" t="s">
        <v>82</v>
      </c>
      <c r="AV227" s="13" t="s">
        <v>82</v>
      </c>
      <c r="AW227" s="13" t="s">
        <v>28</v>
      </c>
      <c r="AX227" s="13" t="s">
        <v>80</v>
      </c>
      <c r="AY227" s="148" t="s">
        <v>158</v>
      </c>
    </row>
    <row r="228" spans="2:65" s="1" customFormat="1" ht="24.2" customHeight="1">
      <c r="B228" s="128"/>
      <c r="C228" s="129" t="s">
        <v>255</v>
      </c>
      <c r="D228" s="129" t="s">
        <v>160</v>
      </c>
      <c r="E228" s="130" t="s">
        <v>3125</v>
      </c>
      <c r="F228" s="131" t="s">
        <v>3126</v>
      </c>
      <c r="G228" s="132" t="s">
        <v>212</v>
      </c>
      <c r="H228" s="133">
        <v>19.937999999999999</v>
      </c>
      <c r="I228" s="184"/>
      <c r="J228" s="134">
        <f>ROUND(I228*H228,2)</f>
        <v>0</v>
      </c>
      <c r="K228" s="131" t="s">
        <v>164</v>
      </c>
      <c r="L228" s="29"/>
      <c r="M228" s="135" t="s">
        <v>1</v>
      </c>
      <c r="N228" s="136" t="s">
        <v>37</v>
      </c>
      <c r="O228" s="137">
        <v>0.14899999999999999</v>
      </c>
      <c r="P228" s="137">
        <f>O228*H228</f>
        <v>2.9707619999999997</v>
      </c>
      <c r="Q228" s="137">
        <v>0</v>
      </c>
      <c r="R228" s="137">
        <f>Q228*H228</f>
        <v>0</v>
      </c>
      <c r="S228" s="137">
        <v>0</v>
      </c>
      <c r="T228" s="138">
        <f>S228*H228</f>
        <v>0</v>
      </c>
      <c r="AR228" s="139" t="s">
        <v>165</v>
      </c>
      <c r="AT228" s="139" t="s">
        <v>160</v>
      </c>
      <c r="AU228" s="139" t="s">
        <v>82</v>
      </c>
      <c r="AY228" s="17" t="s">
        <v>158</v>
      </c>
      <c r="BE228" s="140">
        <f>IF(N228="základní",J228,0)</f>
        <v>0</v>
      </c>
      <c r="BF228" s="140">
        <f>IF(N228="snížená",J228,0)</f>
        <v>0</v>
      </c>
      <c r="BG228" s="140">
        <f>IF(N228="zákl. přenesená",J228,0)</f>
        <v>0</v>
      </c>
      <c r="BH228" s="140">
        <f>IF(N228="sníž. přenesená",J228,0)</f>
        <v>0</v>
      </c>
      <c r="BI228" s="140">
        <f>IF(N228="nulová",J228,0)</f>
        <v>0</v>
      </c>
      <c r="BJ228" s="17" t="s">
        <v>80</v>
      </c>
      <c r="BK228" s="140">
        <f>ROUND(I228*H228,2)</f>
        <v>0</v>
      </c>
      <c r="BL228" s="17" t="s">
        <v>165</v>
      </c>
      <c r="BM228" s="139" t="s">
        <v>3127</v>
      </c>
    </row>
    <row r="229" spans="2:65" s="12" customFormat="1">
      <c r="B229" s="141"/>
      <c r="D229" s="142" t="s">
        <v>167</v>
      </c>
      <c r="E229" s="143" t="s">
        <v>1</v>
      </c>
      <c r="F229" s="144" t="s">
        <v>3128</v>
      </c>
      <c r="H229" s="143" t="s">
        <v>1</v>
      </c>
      <c r="L229" s="141"/>
      <c r="M229" s="145"/>
      <c r="T229" s="146"/>
      <c r="AT229" s="143" t="s">
        <v>167</v>
      </c>
      <c r="AU229" s="143" t="s">
        <v>82</v>
      </c>
      <c r="AV229" s="12" t="s">
        <v>80</v>
      </c>
      <c r="AW229" s="12" t="s">
        <v>28</v>
      </c>
      <c r="AX229" s="12" t="s">
        <v>72</v>
      </c>
      <c r="AY229" s="143" t="s">
        <v>158</v>
      </c>
    </row>
    <row r="230" spans="2:65" s="13" customFormat="1">
      <c r="B230" s="147"/>
      <c r="D230" s="142" t="s">
        <v>167</v>
      </c>
      <c r="E230" s="148" t="s">
        <v>1</v>
      </c>
      <c r="F230" s="149" t="s">
        <v>3129</v>
      </c>
      <c r="H230" s="150">
        <v>1.35</v>
      </c>
      <c r="L230" s="147"/>
      <c r="M230" s="151"/>
      <c r="T230" s="152"/>
      <c r="AT230" s="148" t="s">
        <v>167</v>
      </c>
      <c r="AU230" s="148" t="s">
        <v>82</v>
      </c>
      <c r="AV230" s="13" t="s">
        <v>82</v>
      </c>
      <c r="AW230" s="13" t="s">
        <v>28</v>
      </c>
      <c r="AX230" s="13" t="s">
        <v>72</v>
      </c>
      <c r="AY230" s="148" t="s">
        <v>158</v>
      </c>
    </row>
    <row r="231" spans="2:65" s="13" customFormat="1">
      <c r="B231" s="147"/>
      <c r="D231" s="142" t="s">
        <v>167</v>
      </c>
      <c r="E231" s="148" t="s">
        <v>1</v>
      </c>
      <c r="F231" s="149" t="s">
        <v>3130</v>
      </c>
      <c r="H231" s="150">
        <v>2.25</v>
      </c>
      <c r="L231" s="147"/>
      <c r="M231" s="151"/>
      <c r="T231" s="152"/>
      <c r="AT231" s="148" t="s">
        <v>167</v>
      </c>
      <c r="AU231" s="148" t="s">
        <v>82</v>
      </c>
      <c r="AV231" s="13" t="s">
        <v>82</v>
      </c>
      <c r="AW231" s="13" t="s">
        <v>28</v>
      </c>
      <c r="AX231" s="13" t="s">
        <v>72</v>
      </c>
      <c r="AY231" s="148" t="s">
        <v>158</v>
      </c>
    </row>
    <row r="232" spans="2:65" s="13" customFormat="1">
      <c r="B232" s="147"/>
      <c r="D232" s="142" t="s">
        <v>167</v>
      </c>
      <c r="E232" s="148" t="s">
        <v>1</v>
      </c>
      <c r="F232" s="149" t="s">
        <v>3131</v>
      </c>
      <c r="H232" s="150">
        <v>2.3580000000000001</v>
      </c>
      <c r="L232" s="147"/>
      <c r="M232" s="151"/>
      <c r="T232" s="152"/>
      <c r="AT232" s="148" t="s">
        <v>167</v>
      </c>
      <c r="AU232" s="148" t="s">
        <v>82</v>
      </c>
      <c r="AV232" s="13" t="s">
        <v>82</v>
      </c>
      <c r="AW232" s="13" t="s">
        <v>28</v>
      </c>
      <c r="AX232" s="13" t="s">
        <v>72</v>
      </c>
      <c r="AY232" s="148" t="s">
        <v>158</v>
      </c>
    </row>
    <row r="233" spans="2:65" s="12" customFormat="1">
      <c r="B233" s="141"/>
      <c r="D233" s="142" t="s">
        <v>167</v>
      </c>
      <c r="E233" s="143" t="s">
        <v>1</v>
      </c>
      <c r="F233" s="144" t="s">
        <v>3050</v>
      </c>
      <c r="H233" s="143" t="s">
        <v>1</v>
      </c>
      <c r="L233" s="141"/>
      <c r="M233" s="145"/>
      <c r="T233" s="146"/>
      <c r="AT233" s="143" t="s">
        <v>167</v>
      </c>
      <c r="AU233" s="143" t="s">
        <v>82</v>
      </c>
      <c r="AV233" s="12" t="s">
        <v>80</v>
      </c>
      <c r="AW233" s="12" t="s">
        <v>28</v>
      </c>
      <c r="AX233" s="12" t="s">
        <v>72</v>
      </c>
      <c r="AY233" s="143" t="s">
        <v>158</v>
      </c>
    </row>
    <row r="234" spans="2:65" s="13" customFormat="1">
      <c r="B234" s="147"/>
      <c r="D234" s="142" t="s">
        <v>167</v>
      </c>
      <c r="E234" s="148" t="s">
        <v>1</v>
      </c>
      <c r="F234" s="149" t="s">
        <v>3132</v>
      </c>
      <c r="H234" s="150">
        <v>6.36</v>
      </c>
      <c r="L234" s="147"/>
      <c r="M234" s="151"/>
      <c r="T234" s="152"/>
      <c r="AT234" s="148" t="s">
        <v>167</v>
      </c>
      <c r="AU234" s="148" t="s">
        <v>82</v>
      </c>
      <c r="AV234" s="13" t="s">
        <v>82</v>
      </c>
      <c r="AW234" s="13" t="s">
        <v>28</v>
      </c>
      <c r="AX234" s="13" t="s">
        <v>72</v>
      </c>
      <c r="AY234" s="148" t="s">
        <v>158</v>
      </c>
    </row>
    <row r="235" spans="2:65" s="13" customFormat="1">
      <c r="B235" s="147"/>
      <c r="D235" s="142" t="s">
        <v>167</v>
      </c>
      <c r="E235" s="148" t="s">
        <v>1</v>
      </c>
      <c r="F235" s="149" t="s">
        <v>3133</v>
      </c>
      <c r="H235" s="150">
        <v>7.62</v>
      </c>
      <c r="L235" s="147"/>
      <c r="M235" s="151"/>
      <c r="T235" s="152"/>
      <c r="AT235" s="148" t="s">
        <v>167</v>
      </c>
      <c r="AU235" s="148" t="s">
        <v>82</v>
      </c>
      <c r="AV235" s="13" t="s">
        <v>82</v>
      </c>
      <c r="AW235" s="13" t="s">
        <v>28</v>
      </c>
      <c r="AX235" s="13" t="s">
        <v>72</v>
      </c>
      <c r="AY235" s="148" t="s">
        <v>158</v>
      </c>
    </row>
    <row r="236" spans="2:65" s="14" customFormat="1">
      <c r="B236" s="153"/>
      <c r="D236" s="142" t="s">
        <v>167</v>
      </c>
      <c r="E236" s="154" t="s">
        <v>1</v>
      </c>
      <c r="F236" s="155" t="s">
        <v>200</v>
      </c>
      <c r="H236" s="156">
        <v>19.937999999999999</v>
      </c>
      <c r="L236" s="153"/>
      <c r="M236" s="157"/>
      <c r="T236" s="158"/>
      <c r="AT236" s="154" t="s">
        <v>167</v>
      </c>
      <c r="AU236" s="154" t="s">
        <v>82</v>
      </c>
      <c r="AV236" s="14" t="s">
        <v>165</v>
      </c>
      <c r="AW236" s="14" t="s">
        <v>28</v>
      </c>
      <c r="AX236" s="14" t="s">
        <v>80</v>
      </c>
      <c r="AY236" s="154" t="s">
        <v>158</v>
      </c>
    </row>
    <row r="237" spans="2:65" s="11" customFormat="1" ht="22.9" customHeight="1">
      <c r="B237" s="117"/>
      <c r="D237" s="118" t="s">
        <v>71</v>
      </c>
      <c r="E237" s="126" t="s">
        <v>178</v>
      </c>
      <c r="F237" s="126" t="s">
        <v>277</v>
      </c>
      <c r="J237" s="127">
        <f>BK237</f>
        <v>0</v>
      </c>
      <c r="L237" s="117"/>
      <c r="M237" s="121"/>
      <c r="P237" s="122">
        <f>SUM(P238:P243)</f>
        <v>3.1059999999999999</v>
      </c>
      <c r="R237" s="122">
        <f>SUM(R238:R243)</f>
        <v>0.86921000000000004</v>
      </c>
      <c r="T237" s="123">
        <f>SUM(T238:T243)</f>
        <v>0</v>
      </c>
      <c r="AR237" s="118" t="s">
        <v>80</v>
      </c>
      <c r="AT237" s="124" t="s">
        <v>71</v>
      </c>
      <c r="AU237" s="124" t="s">
        <v>80</v>
      </c>
      <c r="AY237" s="118" t="s">
        <v>158</v>
      </c>
      <c r="BK237" s="125">
        <f>SUM(BK238:BK243)</f>
        <v>0</v>
      </c>
    </row>
    <row r="238" spans="2:65" s="1" customFormat="1" ht="37.9" customHeight="1">
      <c r="B238" s="128"/>
      <c r="C238" s="129" t="s">
        <v>260</v>
      </c>
      <c r="D238" s="129" t="s">
        <v>160</v>
      </c>
      <c r="E238" s="130" t="s">
        <v>3134</v>
      </c>
      <c r="F238" s="131" t="s">
        <v>3135</v>
      </c>
      <c r="G238" s="132" t="s">
        <v>310</v>
      </c>
      <c r="H238" s="133">
        <v>2</v>
      </c>
      <c r="I238" s="184"/>
      <c r="J238" s="134">
        <f>ROUND(I238*H238,2)</f>
        <v>0</v>
      </c>
      <c r="K238" s="131" t="s">
        <v>164</v>
      </c>
      <c r="L238" s="29"/>
      <c r="M238" s="135" t="s">
        <v>1</v>
      </c>
      <c r="N238" s="136" t="s">
        <v>37</v>
      </c>
      <c r="O238" s="137">
        <v>0.34100000000000003</v>
      </c>
      <c r="P238" s="137">
        <f>O238*H238</f>
        <v>0.68200000000000005</v>
      </c>
      <c r="Q238" s="137">
        <v>7.3669999999999999E-2</v>
      </c>
      <c r="R238" s="137">
        <f>Q238*H238</f>
        <v>0.14734</v>
      </c>
      <c r="S238" s="137">
        <v>0</v>
      </c>
      <c r="T238" s="138">
        <f>S238*H238</f>
        <v>0</v>
      </c>
      <c r="AR238" s="139" t="s">
        <v>165</v>
      </c>
      <c r="AT238" s="139" t="s">
        <v>160</v>
      </c>
      <c r="AU238" s="139" t="s">
        <v>82</v>
      </c>
      <c r="AY238" s="17" t="s">
        <v>158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7" t="s">
        <v>80</v>
      </c>
      <c r="BK238" s="140">
        <f>ROUND(I238*H238,2)</f>
        <v>0</v>
      </c>
      <c r="BL238" s="17" t="s">
        <v>165</v>
      </c>
      <c r="BM238" s="139" t="s">
        <v>3136</v>
      </c>
    </row>
    <row r="239" spans="2:65" s="13" customFormat="1">
      <c r="B239" s="147"/>
      <c r="D239" s="142" t="s">
        <v>167</v>
      </c>
      <c r="E239" s="148" t="s">
        <v>1</v>
      </c>
      <c r="F239" s="149" t="s">
        <v>3137</v>
      </c>
      <c r="H239" s="150">
        <v>2</v>
      </c>
      <c r="L239" s="147"/>
      <c r="M239" s="151"/>
      <c r="T239" s="152"/>
      <c r="AT239" s="148" t="s">
        <v>167</v>
      </c>
      <c r="AU239" s="148" t="s">
        <v>82</v>
      </c>
      <c r="AV239" s="13" t="s">
        <v>82</v>
      </c>
      <c r="AW239" s="13" t="s">
        <v>28</v>
      </c>
      <c r="AX239" s="13" t="s">
        <v>80</v>
      </c>
      <c r="AY239" s="148" t="s">
        <v>158</v>
      </c>
    </row>
    <row r="240" spans="2:65" s="1" customFormat="1" ht="37.9" customHeight="1">
      <c r="B240" s="128"/>
      <c r="C240" s="129" t="s">
        <v>264</v>
      </c>
      <c r="D240" s="129" t="s">
        <v>160</v>
      </c>
      <c r="E240" s="130" t="s">
        <v>3138</v>
      </c>
      <c r="F240" s="131" t="s">
        <v>3139</v>
      </c>
      <c r="G240" s="132" t="s">
        <v>310</v>
      </c>
      <c r="H240" s="133">
        <v>1</v>
      </c>
      <c r="I240" s="184"/>
      <c r="J240" s="134">
        <f>ROUND(I240*H240,2)</f>
        <v>0</v>
      </c>
      <c r="K240" s="131" t="s">
        <v>164</v>
      </c>
      <c r="L240" s="29"/>
      <c r="M240" s="135" t="s">
        <v>1</v>
      </c>
      <c r="N240" s="136" t="s">
        <v>37</v>
      </c>
      <c r="O240" s="137">
        <v>1.1120000000000001</v>
      </c>
      <c r="P240" s="137">
        <f>O240*H240</f>
        <v>1.1120000000000001</v>
      </c>
      <c r="Q240" s="137">
        <v>0.32623000000000002</v>
      </c>
      <c r="R240" s="137">
        <f>Q240*H240</f>
        <v>0.32623000000000002</v>
      </c>
      <c r="S240" s="137">
        <v>0</v>
      </c>
      <c r="T240" s="138">
        <f>S240*H240</f>
        <v>0</v>
      </c>
      <c r="AR240" s="139" t="s">
        <v>165</v>
      </c>
      <c r="AT240" s="139" t="s">
        <v>160</v>
      </c>
      <c r="AU240" s="139" t="s">
        <v>82</v>
      </c>
      <c r="AY240" s="17" t="s">
        <v>158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7" t="s">
        <v>80</v>
      </c>
      <c r="BK240" s="140">
        <f>ROUND(I240*H240,2)</f>
        <v>0</v>
      </c>
      <c r="BL240" s="17" t="s">
        <v>165</v>
      </c>
      <c r="BM240" s="139" t="s">
        <v>3140</v>
      </c>
    </row>
    <row r="241" spans="2:65" s="13" customFormat="1">
      <c r="B241" s="147"/>
      <c r="D241" s="142" t="s">
        <v>167</v>
      </c>
      <c r="E241" s="148" t="s">
        <v>1</v>
      </c>
      <c r="F241" s="149" t="s">
        <v>3141</v>
      </c>
      <c r="H241" s="150">
        <v>1</v>
      </c>
      <c r="L241" s="147"/>
      <c r="M241" s="151"/>
      <c r="T241" s="152"/>
      <c r="AT241" s="148" t="s">
        <v>167</v>
      </c>
      <c r="AU241" s="148" t="s">
        <v>82</v>
      </c>
      <c r="AV241" s="13" t="s">
        <v>82</v>
      </c>
      <c r="AW241" s="13" t="s">
        <v>28</v>
      </c>
      <c r="AX241" s="13" t="s">
        <v>80</v>
      </c>
      <c r="AY241" s="148" t="s">
        <v>158</v>
      </c>
    </row>
    <row r="242" spans="2:65" s="1" customFormat="1" ht="37.9" customHeight="1">
      <c r="B242" s="128"/>
      <c r="C242" s="129" t="s">
        <v>268</v>
      </c>
      <c r="D242" s="129" t="s">
        <v>160</v>
      </c>
      <c r="E242" s="130" t="s">
        <v>3142</v>
      </c>
      <c r="F242" s="131" t="s">
        <v>3143</v>
      </c>
      <c r="G242" s="132" t="s">
        <v>310</v>
      </c>
      <c r="H242" s="133">
        <v>1</v>
      </c>
      <c r="I242" s="184"/>
      <c r="J242" s="134">
        <f>ROUND(I242*H242,2)</f>
        <v>0</v>
      </c>
      <c r="K242" s="131" t="s">
        <v>164</v>
      </c>
      <c r="L242" s="29"/>
      <c r="M242" s="135" t="s">
        <v>1</v>
      </c>
      <c r="N242" s="136" t="s">
        <v>37</v>
      </c>
      <c r="O242" s="137">
        <v>1.3120000000000001</v>
      </c>
      <c r="P242" s="137">
        <f>O242*H242</f>
        <v>1.3120000000000001</v>
      </c>
      <c r="Q242" s="137">
        <v>0.39563999999999999</v>
      </c>
      <c r="R242" s="137">
        <f>Q242*H242</f>
        <v>0.39563999999999999</v>
      </c>
      <c r="S242" s="137">
        <v>0</v>
      </c>
      <c r="T242" s="138">
        <f>S242*H242</f>
        <v>0</v>
      </c>
      <c r="AR242" s="139" t="s">
        <v>165</v>
      </c>
      <c r="AT242" s="139" t="s">
        <v>160</v>
      </c>
      <c r="AU242" s="139" t="s">
        <v>82</v>
      </c>
      <c r="AY242" s="17" t="s">
        <v>158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7" t="s">
        <v>80</v>
      </c>
      <c r="BK242" s="140">
        <f>ROUND(I242*H242,2)</f>
        <v>0</v>
      </c>
      <c r="BL242" s="17" t="s">
        <v>165</v>
      </c>
      <c r="BM242" s="139" t="s">
        <v>3144</v>
      </c>
    </row>
    <row r="243" spans="2:65" s="13" customFormat="1">
      <c r="B243" s="147"/>
      <c r="D243" s="142" t="s">
        <v>167</v>
      </c>
      <c r="E243" s="148" t="s">
        <v>1</v>
      </c>
      <c r="F243" s="149" t="s">
        <v>3141</v>
      </c>
      <c r="H243" s="150">
        <v>1</v>
      </c>
      <c r="L243" s="147"/>
      <c r="M243" s="151"/>
      <c r="T243" s="152"/>
      <c r="AT243" s="148" t="s">
        <v>167</v>
      </c>
      <c r="AU243" s="148" t="s">
        <v>82</v>
      </c>
      <c r="AV243" s="13" t="s">
        <v>82</v>
      </c>
      <c r="AW243" s="13" t="s">
        <v>28</v>
      </c>
      <c r="AX243" s="13" t="s">
        <v>80</v>
      </c>
      <c r="AY243" s="148" t="s">
        <v>158</v>
      </c>
    </row>
    <row r="244" spans="2:65" s="11" customFormat="1" ht="22.9" customHeight="1">
      <c r="B244" s="117"/>
      <c r="D244" s="118" t="s">
        <v>71</v>
      </c>
      <c r="E244" s="126" t="s">
        <v>165</v>
      </c>
      <c r="F244" s="126" t="s">
        <v>469</v>
      </c>
      <c r="J244" s="127">
        <f>BK244</f>
        <v>0</v>
      </c>
      <c r="L244" s="117"/>
      <c r="M244" s="121"/>
      <c r="P244" s="122">
        <f>SUM(P245:P261)</f>
        <v>3.3798300000000001</v>
      </c>
      <c r="R244" s="122">
        <f>SUM(R245:R261)</f>
        <v>3.7701953800000001</v>
      </c>
      <c r="T244" s="123">
        <f>SUM(T245:T261)</f>
        <v>0</v>
      </c>
      <c r="AR244" s="118" t="s">
        <v>80</v>
      </c>
      <c r="AT244" s="124" t="s">
        <v>71</v>
      </c>
      <c r="AU244" s="124" t="s">
        <v>80</v>
      </c>
      <c r="AY244" s="118" t="s">
        <v>158</v>
      </c>
      <c r="BK244" s="125">
        <f>SUM(BK245:BK261)</f>
        <v>0</v>
      </c>
    </row>
    <row r="245" spans="2:65" s="1" customFormat="1" ht="24.2" customHeight="1">
      <c r="B245" s="128"/>
      <c r="C245" s="129" t="s">
        <v>272</v>
      </c>
      <c r="D245" s="129" t="s">
        <v>160</v>
      </c>
      <c r="E245" s="130" t="s">
        <v>3145</v>
      </c>
      <c r="F245" s="131" t="s">
        <v>3146</v>
      </c>
      <c r="G245" s="132" t="s">
        <v>163</v>
      </c>
      <c r="H245" s="133">
        <v>1.994</v>
      </c>
      <c r="I245" s="184"/>
      <c r="J245" s="134">
        <f>ROUND(I245*H245,2)</f>
        <v>0</v>
      </c>
      <c r="K245" s="131" t="s">
        <v>164</v>
      </c>
      <c r="L245" s="29"/>
      <c r="M245" s="135" t="s">
        <v>1</v>
      </c>
      <c r="N245" s="136" t="s">
        <v>37</v>
      </c>
      <c r="O245" s="137">
        <v>1.6950000000000001</v>
      </c>
      <c r="P245" s="137">
        <f>O245*H245</f>
        <v>3.3798300000000001</v>
      </c>
      <c r="Q245" s="137">
        <v>1.8907700000000001</v>
      </c>
      <c r="R245" s="137">
        <f>Q245*H245</f>
        <v>3.7701953800000001</v>
      </c>
      <c r="S245" s="137">
        <v>0</v>
      </c>
      <c r="T245" s="138">
        <f>S245*H245</f>
        <v>0</v>
      </c>
      <c r="AR245" s="139" t="s">
        <v>165</v>
      </c>
      <c r="AT245" s="139" t="s">
        <v>160</v>
      </c>
      <c r="AU245" s="139" t="s">
        <v>82</v>
      </c>
      <c r="AY245" s="17" t="s">
        <v>158</v>
      </c>
      <c r="BE245" s="140">
        <f>IF(N245="základní",J245,0)</f>
        <v>0</v>
      </c>
      <c r="BF245" s="140">
        <f>IF(N245="snížená",J245,0)</f>
        <v>0</v>
      </c>
      <c r="BG245" s="140">
        <f>IF(N245="zákl. přenesená",J245,0)</f>
        <v>0</v>
      </c>
      <c r="BH245" s="140">
        <f>IF(N245="sníž. přenesená",J245,0)</f>
        <v>0</v>
      </c>
      <c r="BI245" s="140">
        <f>IF(N245="nulová",J245,0)</f>
        <v>0</v>
      </c>
      <c r="BJ245" s="17" t="s">
        <v>80</v>
      </c>
      <c r="BK245" s="140">
        <f>ROUND(I245*H245,2)</f>
        <v>0</v>
      </c>
      <c r="BL245" s="17" t="s">
        <v>165</v>
      </c>
      <c r="BM245" s="139" t="s">
        <v>3147</v>
      </c>
    </row>
    <row r="246" spans="2:65" s="12" customFormat="1">
      <c r="B246" s="141"/>
      <c r="D246" s="142" t="s">
        <v>167</v>
      </c>
      <c r="E246" s="143" t="s">
        <v>1</v>
      </c>
      <c r="F246" s="144" t="s">
        <v>3040</v>
      </c>
      <c r="H246" s="143" t="s">
        <v>1</v>
      </c>
      <c r="L246" s="141"/>
      <c r="M246" s="145"/>
      <c r="T246" s="146"/>
      <c r="AT246" s="143" t="s">
        <v>167</v>
      </c>
      <c r="AU246" s="143" t="s">
        <v>82</v>
      </c>
      <c r="AV246" s="12" t="s">
        <v>80</v>
      </c>
      <c r="AW246" s="12" t="s">
        <v>28</v>
      </c>
      <c r="AX246" s="12" t="s">
        <v>72</v>
      </c>
      <c r="AY246" s="143" t="s">
        <v>158</v>
      </c>
    </row>
    <row r="247" spans="2:65" s="13" customFormat="1">
      <c r="B247" s="147"/>
      <c r="D247" s="142" t="s">
        <v>167</v>
      </c>
      <c r="E247" s="148" t="s">
        <v>1</v>
      </c>
      <c r="F247" s="149" t="s">
        <v>3148</v>
      </c>
      <c r="H247" s="150">
        <v>0.13500000000000001</v>
      </c>
      <c r="L247" s="147"/>
      <c r="M247" s="151"/>
      <c r="T247" s="152"/>
      <c r="AT247" s="148" t="s">
        <v>167</v>
      </c>
      <c r="AU247" s="148" t="s">
        <v>82</v>
      </c>
      <c r="AV247" s="13" t="s">
        <v>82</v>
      </c>
      <c r="AW247" s="13" t="s">
        <v>28</v>
      </c>
      <c r="AX247" s="13" t="s">
        <v>72</v>
      </c>
      <c r="AY247" s="148" t="s">
        <v>158</v>
      </c>
    </row>
    <row r="248" spans="2:65" s="13" customFormat="1">
      <c r="B248" s="147"/>
      <c r="D248" s="142" t="s">
        <v>167</v>
      </c>
      <c r="E248" s="148" t="s">
        <v>1</v>
      </c>
      <c r="F248" s="149" t="s">
        <v>3149</v>
      </c>
      <c r="H248" s="150">
        <v>0.22500000000000001</v>
      </c>
      <c r="L248" s="147"/>
      <c r="M248" s="151"/>
      <c r="T248" s="152"/>
      <c r="AT248" s="148" t="s">
        <v>167</v>
      </c>
      <c r="AU248" s="148" t="s">
        <v>82</v>
      </c>
      <c r="AV248" s="13" t="s">
        <v>82</v>
      </c>
      <c r="AW248" s="13" t="s">
        <v>28</v>
      </c>
      <c r="AX248" s="13" t="s">
        <v>72</v>
      </c>
      <c r="AY248" s="148" t="s">
        <v>158</v>
      </c>
    </row>
    <row r="249" spans="2:65" s="15" customFormat="1">
      <c r="B249" s="168"/>
      <c r="D249" s="142" t="s">
        <v>167</v>
      </c>
      <c r="E249" s="169" t="s">
        <v>1</v>
      </c>
      <c r="F249" s="170" t="s">
        <v>331</v>
      </c>
      <c r="H249" s="171">
        <v>0.36</v>
      </c>
      <c r="L249" s="168"/>
      <c r="M249" s="172"/>
      <c r="T249" s="173"/>
      <c r="AT249" s="169" t="s">
        <v>167</v>
      </c>
      <c r="AU249" s="169" t="s">
        <v>82</v>
      </c>
      <c r="AV249" s="15" t="s">
        <v>178</v>
      </c>
      <c r="AW249" s="15" t="s">
        <v>28</v>
      </c>
      <c r="AX249" s="15" t="s">
        <v>72</v>
      </c>
      <c r="AY249" s="169" t="s">
        <v>158</v>
      </c>
    </row>
    <row r="250" spans="2:65" s="12" customFormat="1">
      <c r="B250" s="141"/>
      <c r="D250" s="142" t="s">
        <v>167</v>
      </c>
      <c r="E250" s="143" t="s">
        <v>1</v>
      </c>
      <c r="F250" s="144" t="s">
        <v>3150</v>
      </c>
      <c r="H250" s="143" t="s">
        <v>1</v>
      </c>
      <c r="L250" s="141"/>
      <c r="M250" s="145"/>
      <c r="T250" s="146"/>
      <c r="AT250" s="143" t="s">
        <v>167</v>
      </c>
      <c r="AU250" s="143" t="s">
        <v>82</v>
      </c>
      <c r="AV250" s="12" t="s">
        <v>80</v>
      </c>
      <c r="AW250" s="12" t="s">
        <v>28</v>
      </c>
      <c r="AX250" s="12" t="s">
        <v>72</v>
      </c>
      <c r="AY250" s="143" t="s">
        <v>158</v>
      </c>
    </row>
    <row r="251" spans="2:65" s="13" customFormat="1">
      <c r="B251" s="147"/>
      <c r="D251" s="142" t="s">
        <v>167</v>
      </c>
      <c r="E251" s="148" t="s">
        <v>1</v>
      </c>
      <c r="F251" s="149" t="s">
        <v>3151</v>
      </c>
      <c r="H251" s="150">
        <v>0.23599999999999999</v>
      </c>
      <c r="L251" s="147"/>
      <c r="M251" s="151"/>
      <c r="T251" s="152"/>
      <c r="AT251" s="148" t="s">
        <v>167</v>
      </c>
      <c r="AU251" s="148" t="s">
        <v>82</v>
      </c>
      <c r="AV251" s="13" t="s">
        <v>82</v>
      </c>
      <c r="AW251" s="13" t="s">
        <v>28</v>
      </c>
      <c r="AX251" s="13" t="s">
        <v>72</v>
      </c>
      <c r="AY251" s="148" t="s">
        <v>158</v>
      </c>
    </row>
    <row r="252" spans="2:65" s="12" customFormat="1">
      <c r="B252" s="141"/>
      <c r="D252" s="142" t="s">
        <v>167</v>
      </c>
      <c r="E252" s="143" t="s">
        <v>1</v>
      </c>
      <c r="F252" s="144" t="s">
        <v>3050</v>
      </c>
      <c r="H252" s="143" t="s">
        <v>1</v>
      </c>
      <c r="L252" s="141"/>
      <c r="M252" s="145"/>
      <c r="T252" s="146"/>
      <c r="AT252" s="143" t="s">
        <v>167</v>
      </c>
      <c r="AU252" s="143" t="s">
        <v>82</v>
      </c>
      <c r="AV252" s="12" t="s">
        <v>80</v>
      </c>
      <c r="AW252" s="12" t="s">
        <v>28</v>
      </c>
      <c r="AX252" s="12" t="s">
        <v>72</v>
      </c>
      <c r="AY252" s="143" t="s">
        <v>158</v>
      </c>
    </row>
    <row r="253" spans="2:65" s="13" customFormat="1">
      <c r="B253" s="147"/>
      <c r="D253" s="142" t="s">
        <v>167</v>
      </c>
      <c r="E253" s="148" t="s">
        <v>1</v>
      </c>
      <c r="F253" s="149" t="s">
        <v>3152</v>
      </c>
      <c r="H253" s="150">
        <v>0.63600000000000001</v>
      </c>
      <c r="L253" s="147"/>
      <c r="M253" s="151"/>
      <c r="T253" s="152"/>
      <c r="AT253" s="148" t="s">
        <v>167</v>
      </c>
      <c r="AU253" s="148" t="s">
        <v>82</v>
      </c>
      <c r="AV253" s="13" t="s">
        <v>82</v>
      </c>
      <c r="AW253" s="13" t="s">
        <v>28</v>
      </c>
      <c r="AX253" s="13" t="s">
        <v>72</v>
      </c>
      <c r="AY253" s="148" t="s">
        <v>158</v>
      </c>
    </row>
    <row r="254" spans="2:65" s="13" customFormat="1">
      <c r="B254" s="147"/>
      <c r="D254" s="142" t="s">
        <v>167</v>
      </c>
      <c r="E254" s="148" t="s">
        <v>1</v>
      </c>
      <c r="F254" s="149" t="s">
        <v>3153</v>
      </c>
      <c r="H254" s="150">
        <v>0.34200000000000003</v>
      </c>
      <c r="L254" s="147"/>
      <c r="M254" s="151"/>
      <c r="T254" s="152"/>
      <c r="AT254" s="148" t="s">
        <v>167</v>
      </c>
      <c r="AU254" s="148" t="s">
        <v>82</v>
      </c>
      <c r="AV254" s="13" t="s">
        <v>82</v>
      </c>
      <c r="AW254" s="13" t="s">
        <v>28</v>
      </c>
      <c r="AX254" s="13" t="s">
        <v>72</v>
      </c>
      <c r="AY254" s="148" t="s">
        <v>158</v>
      </c>
    </row>
    <row r="255" spans="2:65" s="13" customFormat="1">
      <c r="B255" s="147"/>
      <c r="D255" s="142" t="s">
        <v>167</v>
      </c>
      <c r="E255" s="148" t="s">
        <v>1</v>
      </c>
      <c r="F255" s="149" t="s">
        <v>3154</v>
      </c>
      <c r="H255" s="150">
        <v>0.03</v>
      </c>
      <c r="L255" s="147"/>
      <c r="M255" s="151"/>
      <c r="T255" s="152"/>
      <c r="AT255" s="148" t="s">
        <v>167</v>
      </c>
      <c r="AU255" s="148" t="s">
        <v>82</v>
      </c>
      <c r="AV255" s="13" t="s">
        <v>82</v>
      </c>
      <c r="AW255" s="13" t="s">
        <v>28</v>
      </c>
      <c r="AX255" s="13" t="s">
        <v>72</v>
      </c>
      <c r="AY255" s="148" t="s">
        <v>158</v>
      </c>
    </row>
    <row r="256" spans="2:65" s="13" customFormat="1">
      <c r="B256" s="147"/>
      <c r="D256" s="142" t="s">
        <v>167</v>
      </c>
      <c r="E256" s="148" t="s">
        <v>1</v>
      </c>
      <c r="F256" s="149" t="s">
        <v>3155</v>
      </c>
      <c r="H256" s="150">
        <v>7.1999999999999995E-2</v>
      </c>
      <c r="L256" s="147"/>
      <c r="M256" s="151"/>
      <c r="T256" s="152"/>
      <c r="AT256" s="148" t="s">
        <v>167</v>
      </c>
      <c r="AU256" s="148" t="s">
        <v>82</v>
      </c>
      <c r="AV256" s="13" t="s">
        <v>82</v>
      </c>
      <c r="AW256" s="13" t="s">
        <v>28</v>
      </c>
      <c r="AX256" s="13" t="s">
        <v>72</v>
      </c>
      <c r="AY256" s="148" t="s">
        <v>158</v>
      </c>
    </row>
    <row r="257" spans="2:65" s="13" customFormat="1">
      <c r="B257" s="147"/>
      <c r="D257" s="142" t="s">
        <v>167</v>
      </c>
      <c r="E257" s="148" t="s">
        <v>1</v>
      </c>
      <c r="F257" s="149" t="s">
        <v>3156</v>
      </c>
      <c r="H257" s="150">
        <v>0.108</v>
      </c>
      <c r="L257" s="147"/>
      <c r="M257" s="151"/>
      <c r="T257" s="152"/>
      <c r="AT257" s="148" t="s">
        <v>167</v>
      </c>
      <c r="AU257" s="148" t="s">
        <v>82</v>
      </c>
      <c r="AV257" s="13" t="s">
        <v>82</v>
      </c>
      <c r="AW257" s="13" t="s">
        <v>28</v>
      </c>
      <c r="AX257" s="13" t="s">
        <v>72</v>
      </c>
      <c r="AY257" s="148" t="s">
        <v>158</v>
      </c>
    </row>
    <row r="258" spans="2:65" s="13" customFormat="1">
      <c r="B258" s="147"/>
      <c r="D258" s="142" t="s">
        <v>167</v>
      </c>
      <c r="E258" s="148" t="s">
        <v>1</v>
      </c>
      <c r="F258" s="149" t="s">
        <v>3157</v>
      </c>
      <c r="H258" s="150">
        <v>0.18</v>
      </c>
      <c r="L258" s="147"/>
      <c r="M258" s="151"/>
      <c r="T258" s="152"/>
      <c r="AT258" s="148" t="s">
        <v>167</v>
      </c>
      <c r="AU258" s="148" t="s">
        <v>82</v>
      </c>
      <c r="AV258" s="13" t="s">
        <v>82</v>
      </c>
      <c r="AW258" s="13" t="s">
        <v>28</v>
      </c>
      <c r="AX258" s="13" t="s">
        <v>72</v>
      </c>
      <c r="AY258" s="148" t="s">
        <v>158</v>
      </c>
    </row>
    <row r="259" spans="2:65" s="13" customFormat="1">
      <c r="B259" s="147"/>
      <c r="D259" s="142" t="s">
        <v>167</v>
      </c>
      <c r="E259" s="148" t="s">
        <v>1</v>
      </c>
      <c r="F259" s="149" t="s">
        <v>3158</v>
      </c>
      <c r="H259" s="150">
        <v>0.03</v>
      </c>
      <c r="L259" s="147"/>
      <c r="M259" s="151"/>
      <c r="T259" s="152"/>
      <c r="AT259" s="148" t="s">
        <v>167</v>
      </c>
      <c r="AU259" s="148" t="s">
        <v>82</v>
      </c>
      <c r="AV259" s="13" t="s">
        <v>82</v>
      </c>
      <c r="AW259" s="13" t="s">
        <v>28</v>
      </c>
      <c r="AX259" s="13" t="s">
        <v>72</v>
      </c>
      <c r="AY259" s="148" t="s">
        <v>158</v>
      </c>
    </row>
    <row r="260" spans="2:65" s="15" customFormat="1">
      <c r="B260" s="168"/>
      <c r="D260" s="142" t="s">
        <v>167</v>
      </c>
      <c r="E260" s="169" t="s">
        <v>1</v>
      </c>
      <c r="F260" s="170" t="s">
        <v>331</v>
      </c>
      <c r="H260" s="171">
        <v>1.6339999999999999</v>
      </c>
      <c r="L260" s="168"/>
      <c r="M260" s="172"/>
      <c r="T260" s="173"/>
      <c r="AT260" s="169" t="s">
        <v>167</v>
      </c>
      <c r="AU260" s="169" t="s">
        <v>82</v>
      </c>
      <c r="AV260" s="15" t="s">
        <v>178</v>
      </c>
      <c r="AW260" s="15" t="s">
        <v>28</v>
      </c>
      <c r="AX260" s="15" t="s">
        <v>72</v>
      </c>
      <c r="AY260" s="169" t="s">
        <v>158</v>
      </c>
    </row>
    <row r="261" spans="2:65" s="14" customFormat="1">
      <c r="B261" s="153"/>
      <c r="D261" s="142" t="s">
        <v>167</v>
      </c>
      <c r="E261" s="154" t="s">
        <v>1</v>
      </c>
      <c r="F261" s="155" t="s">
        <v>200</v>
      </c>
      <c r="H261" s="156">
        <v>1.994</v>
      </c>
      <c r="L261" s="153"/>
      <c r="M261" s="157"/>
      <c r="T261" s="158"/>
      <c r="AT261" s="154" t="s">
        <v>167</v>
      </c>
      <c r="AU261" s="154" t="s">
        <v>82</v>
      </c>
      <c r="AV261" s="14" t="s">
        <v>165</v>
      </c>
      <c r="AW261" s="14" t="s">
        <v>28</v>
      </c>
      <c r="AX261" s="14" t="s">
        <v>80</v>
      </c>
      <c r="AY261" s="154" t="s">
        <v>158</v>
      </c>
    </row>
    <row r="262" spans="2:65" s="11" customFormat="1" ht="22.9" customHeight="1">
      <c r="B262" s="117"/>
      <c r="D262" s="118" t="s">
        <v>71</v>
      </c>
      <c r="E262" s="126" t="s">
        <v>185</v>
      </c>
      <c r="F262" s="126" t="s">
        <v>498</v>
      </c>
      <c r="J262" s="127">
        <f>BK262</f>
        <v>0</v>
      </c>
      <c r="L262" s="117"/>
      <c r="M262" s="121"/>
      <c r="P262" s="122">
        <f>SUM(P263:P267)</f>
        <v>0</v>
      </c>
      <c r="R262" s="122">
        <f>SUM(R263:R267)</f>
        <v>0</v>
      </c>
      <c r="T262" s="123">
        <f>SUM(T263:T267)</f>
        <v>0</v>
      </c>
      <c r="AR262" s="118" t="s">
        <v>80</v>
      </c>
      <c r="AT262" s="124" t="s">
        <v>71</v>
      </c>
      <c r="AU262" s="124" t="s">
        <v>80</v>
      </c>
      <c r="AY262" s="118" t="s">
        <v>158</v>
      </c>
      <c r="BK262" s="125">
        <f>SUM(BK263:BK267)</f>
        <v>0</v>
      </c>
    </row>
    <row r="263" spans="2:65" s="1" customFormat="1" ht="58.5" customHeight="1">
      <c r="B263" s="128"/>
      <c r="C263" s="129" t="s">
        <v>7</v>
      </c>
      <c r="D263" s="129" t="s">
        <v>160</v>
      </c>
      <c r="E263" s="130" t="s">
        <v>525</v>
      </c>
      <c r="F263" s="131" t="s">
        <v>4733</v>
      </c>
      <c r="G263" s="132" t="s">
        <v>212</v>
      </c>
      <c r="H263" s="133">
        <v>7.5</v>
      </c>
      <c r="I263" s="184"/>
      <c r="J263" s="134">
        <f>ROUND(I263*H263,2)</f>
        <v>0</v>
      </c>
      <c r="K263" s="131" t="s">
        <v>1</v>
      </c>
      <c r="L263" s="29"/>
      <c r="M263" s="135" t="s">
        <v>1</v>
      </c>
      <c r="N263" s="136" t="s">
        <v>37</v>
      </c>
      <c r="O263" s="137">
        <v>0</v>
      </c>
      <c r="P263" s="137">
        <f>O263*H263</f>
        <v>0</v>
      </c>
      <c r="Q263" s="137">
        <v>0</v>
      </c>
      <c r="R263" s="137">
        <f>Q263*H263</f>
        <v>0</v>
      </c>
      <c r="S263" s="137">
        <v>0</v>
      </c>
      <c r="T263" s="138">
        <f>S263*H263</f>
        <v>0</v>
      </c>
      <c r="AR263" s="139" t="s">
        <v>165</v>
      </c>
      <c r="AT263" s="139" t="s">
        <v>160</v>
      </c>
      <c r="AU263" s="139" t="s">
        <v>82</v>
      </c>
      <c r="AY263" s="17" t="s">
        <v>158</v>
      </c>
      <c r="BE263" s="140">
        <f>IF(N263="základní",J263,0)</f>
        <v>0</v>
      </c>
      <c r="BF263" s="140">
        <f>IF(N263="snížená",J263,0)</f>
        <v>0</v>
      </c>
      <c r="BG263" s="140">
        <f>IF(N263="zákl. přenesená",J263,0)</f>
        <v>0</v>
      </c>
      <c r="BH263" s="140">
        <f>IF(N263="sníž. přenesená",J263,0)</f>
        <v>0</v>
      </c>
      <c r="BI263" s="140">
        <f>IF(N263="nulová",J263,0)</f>
        <v>0</v>
      </c>
      <c r="BJ263" s="17" t="s">
        <v>80</v>
      </c>
      <c r="BK263" s="140">
        <f>ROUND(I263*H263,2)</f>
        <v>0</v>
      </c>
      <c r="BL263" s="17" t="s">
        <v>165</v>
      </c>
      <c r="BM263" s="139" t="s">
        <v>3159</v>
      </c>
    </row>
    <row r="264" spans="2:65" s="12" customFormat="1">
      <c r="B264" s="141"/>
      <c r="D264" s="142" t="s">
        <v>167</v>
      </c>
      <c r="E264" s="143" t="s">
        <v>1</v>
      </c>
      <c r="F264" s="144" t="s">
        <v>3040</v>
      </c>
      <c r="H264" s="143" t="s">
        <v>1</v>
      </c>
      <c r="L264" s="141"/>
      <c r="M264" s="145"/>
      <c r="T264" s="146"/>
      <c r="AT264" s="143" t="s">
        <v>167</v>
      </c>
      <c r="AU264" s="143" t="s">
        <v>82</v>
      </c>
      <c r="AV264" s="12" t="s">
        <v>80</v>
      </c>
      <c r="AW264" s="12" t="s">
        <v>28</v>
      </c>
      <c r="AX264" s="12" t="s">
        <v>72</v>
      </c>
      <c r="AY264" s="143" t="s">
        <v>158</v>
      </c>
    </row>
    <row r="265" spans="2:65" s="13" customFormat="1">
      <c r="B265" s="147"/>
      <c r="D265" s="142" t="s">
        <v>167</v>
      </c>
      <c r="E265" s="148" t="s">
        <v>1</v>
      </c>
      <c r="F265" s="149" t="s">
        <v>3160</v>
      </c>
      <c r="H265" s="150">
        <v>3</v>
      </c>
      <c r="L265" s="147"/>
      <c r="M265" s="151"/>
      <c r="T265" s="152"/>
      <c r="AT265" s="148" t="s">
        <v>167</v>
      </c>
      <c r="AU265" s="148" t="s">
        <v>82</v>
      </c>
      <c r="AV265" s="13" t="s">
        <v>82</v>
      </c>
      <c r="AW265" s="13" t="s">
        <v>28</v>
      </c>
      <c r="AX265" s="13" t="s">
        <v>72</v>
      </c>
      <c r="AY265" s="148" t="s">
        <v>158</v>
      </c>
    </row>
    <row r="266" spans="2:65" s="13" customFormat="1">
      <c r="B266" s="147"/>
      <c r="D266" s="142" t="s">
        <v>167</v>
      </c>
      <c r="E266" s="148" t="s">
        <v>1</v>
      </c>
      <c r="F266" s="149" t="s">
        <v>3161</v>
      </c>
      <c r="H266" s="150">
        <v>4.5</v>
      </c>
      <c r="L266" s="147"/>
      <c r="M266" s="151"/>
      <c r="T266" s="152"/>
      <c r="AT266" s="148" t="s">
        <v>167</v>
      </c>
      <c r="AU266" s="148" t="s">
        <v>82</v>
      </c>
      <c r="AV266" s="13" t="s">
        <v>82</v>
      </c>
      <c r="AW266" s="13" t="s">
        <v>28</v>
      </c>
      <c r="AX266" s="13" t="s">
        <v>72</v>
      </c>
      <c r="AY266" s="148" t="s">
        <v>158</v>
      </c>
    </row>
    <row r="267" spans="2:65" s="14" customFormat="1">
      <c r="B267" s="153"/>
      <c r="D267" s="142" t="s">
        <v>167</v>
      </c>
      <c r="E267" s="154" t="s">
        <v>1</v>
      </c>
      <c r="F267" s="155" t="s">
        <v>200</v>
      </c>
      <c r="H267" s="156">
        <v>7.5</v>
      </c>
      <c r="L267" s="153"/>
      <c r="M267" s="157"/>
      <c r="T267" s="158"/>
      <c r="AT267" s="154" t="s">
        <v>167</v>
      </c>
      <c r="AU267" s="154" t="s">
        <v>82</v>
      </c>
      <c r="AV267" s="14" t="s">
        <v>165</v>
      </c>
      <c r="AW267" s="14" t="s">
        <v>28</v>
      </c>
      <c r="AX267" s="14" t="s">
        <v>80</v>
      </c>
      <c r="AY267" s="154" t="s">
        <v>158</v>
      </c>
    </row>
    <row r="268" spans="2:65" s="11" customFormat="1" ht="22.9" customHeight="1">
      <c r="B268" s="117"/>
      <c r="D268" s="118" t="s">
        <v>71</v>
      </c>
      <c r="E268" s="126" t="s">
        <v>191</v>
      </c>
      <c r="F268" s="126" t="s">
        <v>530</v>
      </c>
      <c r="J268" s="127">
        <f>BK268</f>
        <v>0</v>
      </c>
      <c r="L268" s="117"/>
      <c r="M268" s="121"/>
      <c r="P268" s="122">
        <f>SUM(P269:P279)</f>
        <v>8.3554139999999997</v>
      </c>
      <c r="R268" s="122">
        <f>SUM(R269:R279)</f>
        <v>3.2943784999999997</v>
      </c>
      <c r="T268" s="123">
        <f>SUM(T269:T279)</f>
        <v>0</v>
      </c>
      <c r="AR268" s="118" t="s">
        <v>80</v>
      </c>
      <c r="AT268" s="124" t="s">
        <v>71</v>
      </c>
      <c r="AU268" s="124" t="s">
        <v>80</v>
      </c>
      <c r="AY268" s="118" t="s">
        <v>158</v>
      </c>
      <c r="BK268" s="125">
        <f>SUM(BK269:BK279)</f>
        <v>0</v>
      </c>
    </row>
    <row r="269" spans="2:65" s="1" customFormat="1" ht="24.2" customHeight="1">
      <c r="B269" s="128"/>
      <c r="C269" s="129" t="s">
        <v>285</v>
      </c>
      <c r="D269" s="129" t="s">
        <v>160</v>
      </c>
      <c r="E269" s="130" t="s">
        <v>3162</v>
      </c>
      <c r="F269" s="131" t="s">
        <v>3163</v>
      </c>
      <c r="G269" s="132" t="s">
        <v>163</v>
      </c>
      <c r="H269" s="133">
        <v>1.4159999999999999</v>
      </c>
      <c r="I269" s="184"/>
      <c r="J269" s="134">
        <f>ROUND(I269*H269,2)</f>
        <v>0</v>
      </c>
      <c r="K269" s="131" t="s">
        <v>164</v>
      </c>
      <c r="L269" s="29"/>
      <c r="M269" s="135" t="s">
        <v>1</v>
      </c>
      <c r="N269" s="136" t="s">
        <v>37</v>
      </c>
      <c r="O269" s="137">
        <v>5.33</v>
      </c>
      <c r="P269" s="137">
        <f>O269*H269</f>
        <v>7.5472799999999998</v>
      </c>
      <c r="Q269" s="137">
        <v>2.3010199999999998</v>
      </c>
      <c r="R269" s="137">
        <f>Q269*H269</f>
        <v>3.2582443199999997</v>
      </c>
      <c r="S269" s="137">
        <v>0</v>
      </c>
      <c r="T269" s="138">
        <f>S269*H269</f>
        <v>0</v>
      </c>
      <c r="AR269" s="139" t="s">
        <v>165</v>
      </c>
      <c r="AT269" s="139" t="s">
        <v>160</v>
      </c>
      <c r="AU269" s="139" t="s">
        <v>82</v>
      </c>
      <c r="AY269" s="17" t="s">
        <v>158</v>
      </c>
      <c r="BE269" s="140">
        <f>IF(N269="základní",J269,0)</f>
        <v>0</v>
      </c>
      <c r="BF269" s="140">
        <f>IF(N269="snížená",J269,0)</f>
        <v>0</v>
      </c>
      <c r="BG269" s="140">
        <f>IF(N269="zákl. přenesená",J269,0)</f>
        <v>0</v>
      </c>
      <c r="BH269" s="140">
        <f>IF(N269="sníž. přenesená",J269,0)</f>
        <v>0</v>
      </c>
      <c r="BI269" s="140">
        <f>IF(N269="nulová",J269,0)</f>
        <v>0</v>
      </c>
      <c r="BJ269" s="17" t="s">
        <v>80</v>
      </c>
      <c r="BK269" s="140">
        <f>ROUND(I269*H269,2)</f>
        <v>0</v>
      </c>
      <c r="BL269" s="17" t="s">
        <v>165</v>
      </c>
      <c r="BM269" s="139" t="s">
        <v>3164</v>
      </c>
    </row>
    <row r="270" spans="2:65" s="12" customFormat="1" ht="22.5">
      <c r="B270" s="141"/>
      <c r="D270" s="142" t="s">
        <v>167</v>
      </c>
      <c r="E270" s="143" t="s">
        <v>1</v>
      </c>
      <c r="F270" s="144" t="s">
        <v>3165</v>
      </c>
      <c r="H270" s="143" t="s">
        <v>1</v>
      </c>
      <c r="L270" s="141"/>
      <c r="M270" s="145"/>
      <c r="T270" s="146"/>
      <c r="AT270" s="143" t="s">
        <v>167</v>
      </c>
      <c r="AU270" s="143" t="s">
        <v>82</v>
      </c>
      <c r="AV270" s="12" t="s">
        <v>80</v>
      </c>
      <c r="AW270" s="12" t="s">
        <v>28</v>
      </c>
      <c r="AX270" s="12" t="s">
        <v>72</v>
      </c>
      <c r="AY270" s="143" t="s">
        <v>158</v>
      </c>
    </row>
    <row r="271" spans="2:65" s="13" customFormat="1">
      <c r="B271" s="147"/>
      <c r="D271" s="142" t="s">
        <v>167</v>
      </c>
      <c r="E271" s="148" t="s">
        <v>1</v>
      </c>
      <c r="F271" s="149" t="s">
        <v>3166</v>
      </c>
      <c r="H271" s="150">
        <v>0.70799999999999996</v>
      </c>
      <c r="L271" s="147"/>
      <c r="M271" s="151"/>
      <c r="T271" s="152"/>
      <c r="AT271" s="148" t="s">
        <v>167</v>
      </c>
      <c r="AU271" s="148" t="s">
        <v>82</v>
      </c>
      <c r="AV271" s="13" t="s">
        <v>82</v>
      </c>
      <c r="AW271" s="13" t="s">
        <v>28</v>
      </c>
      <c r="AX271" s="13" t="s">
        <v>72</v>
      </c>
      <c r="AY271" s="148" t="s">
        <v>158</v>
      </c>
    </row>
    <row r="272" spans="2:65" s="13" customFormat="1">
      <c r="B272" s="147"/>
      <c r="D272" s="142" t="s">
        <v>167</v>
      </c>
      <c r="E272" s="148" t="s">
        <v>1</v>
      </c>
      <c r="F272" s="149" t="s">
        <v>3167</v>
      </c>
      <c r="H272" s="150">
        <v>0.70799999999999996</v>
      </c>
      <c r="L272" s="147"/>
      <c r="M272" s="151"/>
      <c r="T272" s="152"/>
      <c r="AT272" s="148" t="s">
        <v>167</v>
      </c>
      <c r="AU272" s="148" t="s">
        <v>82</v>
      </c>
      <c r="AV272" s="13" t="s">
        <v>82</v>
      </c>
      <c r="AW272" s="13" t="s">
        <v>28</v>
      </c>
      <c r="AX272" s="13" t="s">
        <v>72</v>
      </c>
      <c r="AY272" s="148" t="s">
        <v>158</v>
      </c>
    </row>
    <row r="273" spans="2:65" s="14" customFormat="1">
      <c r="B273" s="153"/>
      <c r="D273" s="142" t="s">
        <v>167</v>
      </c>
      <c r="E273" s="154" t="s">
        <v>1</v>
      </c>
      <c r="F273" s="155" t="s">
        <v>200</v>
      </c>
      <c r="H273" s="156">
        <v>1.4159999999999999</v>
      </c>
      <c r="L273" s="153"/>
      <c r="M273" s="157"/>
      <c r="T273" s="158"/>
      <c r="AT273" s="154" t="s">
        <v>167</v>
      </c>
      <c r="AU273" s="154" t="s">
        <v>82</v>
      </c>
      <c r="AV273" s="14" t="s">
        <v>165</v>
      </c>
      <c r="AW273" s="14" t="s">
        <v>28</v>
      </c>
      <c r="AX273" s="14" t="s">
        <v>80</v>
      </c>
      <c r="AY273" s="154" t="s">
        <v>158</v>
      </c>
    </row>
    <row r="274" spans="2:65" s="1" customFormat="1" ht="33" customHeight="1">
      <c r="B274" s="128"/>
      <c r="C274" s="129" t="s">
        <v>295</v>
      </c>
      <c r="D274" s="129" t="s">
        <v>160</v>
      </c>
      <c r="E274" s="130" t="s">
        <v>976</v>
      </c>
      <c r="F274" s="131" t="s">
        <v>977</v>
      </c>
      <c r="G274" s="132" t="s">
        <v>163</v>
      </c>
      <c r="H274" s="133">
        <v>0.70799999999999996</v>
      </c>
      <c r="I274" s="184"/>
      <c r="J274" s="134">
        <f>ROUND(I274*H274,2)</f>
        <v>0</v>
      </c>
      <c r="K274" s="131" t="s">
        <v>164</v>
      </c>
      <c r="L274" s="29"/>
      <c r="M274" s="135" t="s">
        <v>1</v>
      </c>
      <c r="N274" s="136" t="s">
        <v>37</v>
      </c>
      <c r="O274" s="137">
        <v>0.41</v>
      </c>
      <c r="P274" s="137">
        <f>O274*H274</f>
        <v>0.29027999999999998</v>
      </c>
      <c r="Q274" s="137">
        <v>0</v>
      </c>
      <c r="R274" s="137">
        <f>Q274*H274</f>
        <v>0</v>
      </c>
      <c r="S274" s="137">
        <v>0</v>
      </c>
      <c r="T274" s="138">
        <f>S274*H274</f>
        <v>0</v>
      </c>
      <c r="AR274" s="139" t="s">
        <v>165</v>
      </c>
      <c r="AT274" s="139" t="s">
        <v>160</v>
      </c>
      <c r="AU274" s="139" t="s">
        <v>82</v>
      </c>
      <c r="AY274" s="17" t="s">
        <v>158</v>
      </c>
      <c r="BE274" s="140">
        <f>IF(N274="základní",J274,0)</f>
        <v>0</v>
      </c>
      <c r="BF274" s="140">
        <f>IF(N274="snížená",J274,0)</f>
        <v>0</v>
      </c>
      <c r="BG274" s="140">
        <f>IF(N274="zákl. přenesená",J274,0)</f>
        <v>0</v>
      </c>
      <c r="BH274" s="140">
        <f>IF(N274="sníž. přenesená",J274,0)</f>
        <v>0</v>
      </c>
      <c r="BI274" s="140">
        <f>IF(N274="nulová",J274,0)</f>
        <v>0</v>
      </c>
      <c r="BJ274" s="17" t="s">
        <v>80</v>
      </c>
      <c r="BK274" s="140">
        <f>ROUND(I274*H274,2)</f>
        <v>0</v>
      </c>
      <c r="BL274" s="17" t="s">
        <v>165</v>
      </c>
      <c r="BM274" s="139" t="s">
        <v>3168</v>
      </c>
    </row>
    <row r="275" spans="2:65" s="12" customFormat="1" ht="22.5">
      <c r="B275" s="141"/>
      <c r="D275" s="142" t="s">
        <v>167</v>
      </c>
      <c r="E275" s="143" t="s">
        <v>1</v>
      </c>
      <c r="F275" s="144" t="s">
        <v>3165</v>
      </c>
      <c r="H275" s="143" t="s">
        <v>1</v>
      </c>
      <c r="L275" s="141"/>
      <c r="M275" s="145"/>
      <c r="T275" s="146"/>
      <c r="AT275" s="143" t="s">
        <v>167</v>
      </c>
      <c r="AU275" s="143" t="s">
        <v>82</v>
      </c>
      <c r="AV275" s="12" t="s">
        <v>80</v>
      </c>
      <c r="AW275" s="12" t="s">
        <v>28</v>
      </c>
      <c r="AX275" s="12" t="s">
        <v>72</v>
      </c>
      <c r="AY275" s="143" t="s">
        <v>158</v>
      </c>
    </row>
    <row r="276" spans="2:65" s="13" customFormat="1">
      <c r="B276" s="147"/>
      <c r="D276" s="142" t="s">
        <v>167</v>
      </c>
      <c r="E276" s="148" t="s">
        <v>1</v>
      </c>
      <c r="F276" s="149" t="s">
        <v>3166</v>
      </c>
      <c r="H276" s="150">
        <v>0.70799999999999996</v>
      </c>
      <c r="L276" s="147"/>
      <c r="M276" s="151"/>
      <c r="T276" s="152"/>
      <c r="AT276" s="148" t="s">
        <v>167</v>
      </c>
      <c r="AU276" s="148" t="s">
        <v>82</v>
      </c>
      <c r="AV276" s="13" t="s">
        <v>82</v>
      </c>
      <c r="AW276" s="13" t="s">
        <v>28</v>
      </c>
      <c r="AX276" s="13" t="s">
        <v>80</v>
      </c>
      <c r="AY276" s="148" t="s">
        <v>158</v>
      </c>
    </row>
    <row r="277" spans="2:65" s="1" customFormat="1" ht="16.5" customHeight="1">
      <c r="B277" s="128"/>
      <c r="C277" s="129" t="s">
        <v>301</v>
      </c>
      <c r="D277" s="129" t="s">
        <v>160</v>
      </c>
      <c r="E277" s="130" t="s">
        <v>990</v>
      </c>
      <c r="F277" s="131" t="s">
        <v>991</v>
      </c>
      <c r="G277" s="132" t="s">
        <v>188</v>
      </c>
      <c r="H277" s="133">
        <v>3.4000000000000002E-2</v>
      </c>
      <c r="I277" s="184"/>
      <c r="J277" s="134">
        <f>ROUND(I277*H277,2)</f>
        <v>0</v>
      </c>
      <c r="K277" s="131" t="s">
        <v>164</v>
      </c>
      <c r="L277" s="29"/>
      <c r="M277" s="135" t="s">
        <v>1</v>
      </c>
      <c r="N277" s="136" t="s">
        <v>37</v>
      </c>
      <c r="O277" s="137">
        <v>15.231</v>
      </c>
      <c r="P277" s="137">
        <f>O277*H277</f>
        <v>0.51785400000000004</v>
      </c>
      <c r="Q277" s="137">
        <v>1.06277</v>
      </c>
      <c r="R277" s="137">
        <f>Q277*H277</f>
        <v>3.6134180000000002E-2</v>
      </c>
      <c r="S277" s="137">
        <v>0</v>
      </c>
      <c r="T277" s="138">
        <f>S277*H277</f>
        <v>0</v>
      </c>
      <c r="AR277" s="139" t="s">
        <v>165</v>
      </c>
      <c r="AT277" s="139" t="s">
        <v>160</v>
      </c>
      <c r="AU277" s="139" t="s">
        <v>82</v>
      </c>
      <c r="AY277" s="17" t="s">
        <v>158</v>
      </c>
      <c r="BE277" s="140">
        <f>IF(N277="základní",J277,0)</f>
        <v>0</v>
      </c>
      <c r="BF277" s="140">
        <f>IF(N277="snížená",J277,0)</f>
        <v>0</v>
      </c>
      <c r="BG277" s="140">
        <f>IF(N277="zákl. přenesená",J277,0)</f>
        <v>0</v>
      </c>
      <c r="BH277" s="140">
        <f>IF(N277="sníž. přenesená",J277,0)</f>
        <v>0</v>
      </c>
      <c r="BI277" s="140">
        <f>IF(N277="nulová",J277,0)</f>
        <v>0</v>
      </c>
      <c r="BJ277" s="17" t="s">
        <v>80</v>
      </c>
      <c r="BK277" s="140">
        <f>ROUND(I277*H277,2)</f>
        <v>0</v>
      </c>
      <c r="BL277" s="17" t="s">
        <v>165</v>
      </c>
      <c r="BM277" s="139" t="s">
        <v>3169</v>
      </c>
    </row>
    <row r="278" spans="2:65" s="12" customFormat="1" ht="22.5">
      <c r="B278" s="141"/>
      <c r="D278" s="142" t="s">
        <v>167</v>
      </c>
      <c r="E278" s="143" t="s">
        <v>1</v>
      </c>
      <c r="F278" s="144" t="s">
        <v>3165</v>
      </c>
      <c r="H278" s="143" t="s">
        <v>1</v>
      </c>
      <c r="L278" s="141"/>
      <c r="M278" s="145"/>
      <c r="T278" s="146"/>
      <c r="AT278" s="143" t="s">
        <v>167</v>
      </c>
      <c r="AU278" s="143" t="s">
        <v>82</v>
      </c>
      <c r="AV278" s="12" t="s">
        <v>80</v>
      </c>
      <c r="AW278" s="12" t="s">
        <v>28</v>
      </c>
      <c r="AX278" s="12" t="s">
        <v>72</v>
      </c>
      <c r="AY278" s="143" t="s">
        <v>158</v>
      </c>
    </row>
    <row r="279" spans="2:65" s="13" customFormat="1">
      <c r="B279" s="147"/>
      <c r="D279" s="142" t="s">
        <v>167</v>
      </c>
      <c r="E279" s="148" t="s">
        <v>1</v>
      </c>
      <c r="F279" s="149" t="s">
        <v>3170</v>
      </c>
      <c r="H279" s="150">
        <v>3.4000000000000002E-2</v>
      </c>
      <c r="L279" s="147"/>
      <c r="M279" s="151"/>
      <c r="T279" s="152"/>
      <c r="AT279" s="148" t="s">
        <v>167</v>
      </c>
      <c r="AU279" s="148" t="s">
        <v>82</v>
      </c>
      <c r="AV279" s="13" t="s">
        <v>82</v>
      </c>
      <c r="AW279" s="13" t="s">
        <v>28</v>
      </c>
      <c r="AX279" s="13" t="s">
        <v>80</v>
      </c>
      <c r="AY279" s="148" t="s">
        <v>158</v>
      </c>
    </row>
    <row r="280" spans="2:65" s="11" customFormat="1" ht="22.9" customHeight="1">
      <c r="B280" s="117"/>
      <c r="D280" s="118" t="s">
        <v>71</v>
      </c>
      <c r="E280" s="126" t="s">
        <v>209</v>
      </c>
      <c r="F280" s="126" t="s">
        <v>3171</v>
      </c>
      <c r="J280" s="127">
        <f>BK280</f>
        <v>0</v>
      </c>
      <c r="L280" s="117"/>
      <c r="M280" s="121"/>
      <c r="P280" s="122">
        <f>SUM(P281:P286)</f>
        <v>1.552</v>
      </c>
      <c r="R280" s="122">
        <f>SUM(R281:R286)</f>
        <v>0.13063</v>
      </c>
      <c r="T280" s="123">
        <f>SUM(T281:T286)</f>
        <v>0</v>
      </c>
      <c r="AR280" s="118" t="s">
        <v>80</v>
      </c>
      <c r="AT280" s="124" t="s">
        <v>71</v>
      </c>
      <c r="AU280" s="124" t="s">
        <v>80</v>
      </c>
      <c r="AY280" s="118" t="s">
        <v>158</v>
      </c>
      <c r="BK280" s="125">
        <f>SUM(BK281:BK286)</f>
        <v>0</v>
      </c>
    </row>
    <row r="281" spans="2:65" s="1" customFormat="1" ht="24.2" customHeight="1">
      <c r="B281" s="128"/>
      <c r="C281" s="129" t="s">
        <v>307</v>
      </c>
      <c r="D281" s="129" t="s">
        <v>160</v>
      </c>
      <c r="E281" s="130" t="s">
        <v>3172</v>
      </c>
      <c r="F281" s="131" t="s">
        <v>3173</v>
      </c>
      <c r="G281" s="132" t="s">
        <v>310</v>
      </c>
      <c r="H281" s="133">
        <v>1</v>
      </c>
      <c r="I281" s="184"/>
      <c r="J281" s="134">
        <f>ROUND(I281*H281,2)</f>
        <v>0</v>
      </c>
      <c r="K281" s="131" t="s">
        <v>164</v>
      </c>
      <c r="L281" s="29"/>
      <c r="M281" s="135" t="s">
        <v>1</v>
      </c>
      <c r="N281" s="136" t="s">
        <v>37</v>
      </c>
      <c r="O281" s="137">
        <v>0.5</v>
      </c>
      <c r="P281" s="137">
        <f>O281*H281</f>
        <v>0.5</v>
      </c>
      <c r="Q281" s="137">
        <v>6.4049999999999996E-2</v>
      </c>
      <c r="R281" s="137">
        <f>Q281*H281</f>
        <v>6.4049999999999996E-2</v>
      </c>
      <c r="S281" s="137">
        <v>0</v>
      </c>
      <c r="T281" s="138">
        <f>S281*H281</f>
        <v>0</v>
      </c>
      <c r="AR281" s="139" t="s">
        <v>165</v>
      </c>
      <c r="AT281" s="139" t="s">
        <v>160</v>
      </c>
      <c r="AU281" s="139" t="s">
        <v>82</v>
      </c>
      <c r="AY281" s="17" t="s">
        <v>158</v>
      </c>
      <c r="BE281" s="140">
        <f>IF(N281="základní",J281,0)</f>
        <v>0</v>
      </c>
      <c r="BF281" s="140">
        <f>IF(N281="snížená",J281,0)</f>
        <v>0</v>
      </c>
      <c r="BG281" s="140">
        <f>IF(N281="zákl. přenesená",J281,0)</f>
        <v>0</v>
      </c>
      <c r="BH281" s="140">
        <f>IF(N281="sníž. přenesená",J281,0)</f>
        <v>0</v>
      </c>
      <c r="BI281" s="140">
        <f>IF(N281="nulová",J281,0)</f>
        <v>0</v>
      </c>
      <c r="BJ281" s="17" t="s">
        <v>80</v>
      </c>
      <c r="BK281" s="140">
        <f>ROUND(I281*H281,2)</f>
        <v>0</v>
      </c>
      <c r="BL281" s="17" t="s">
        <v>165</v>
      </c>
      <c r="BM281" s="139" t="s">
        <v>3174</v>
      </c>
    </row>
    <row r="282" spans="2:65" s="1" customFormat="1" ht="33" customHeight="1">
      <c r="B282" s="128"/>
      <c r="C282" s="129" t="s">
        <v>313</v>
      </c>
      <c r="D282" s="129" t="s">
        <v>160</v>
      </c>
      <c r="E282" s="130" t="s">
        <v>3175</v>
      </c>
      <c r="F282" s="131" t="s">
        <v>3176</v>
      </c>
      <c r="G282" s="132" t="s">
        <v>310</v>
      </c>
      <c r="H282" s="133">
        <v>1</v>
      </c>
      <c r="I282" s="184"/>
      <c r="J282" s="134">
        <f>ROUND(I282*H282,2)</f>
        <v>0</v>
      </c>
      <c r="K282" s="131" t="s">
        <v>164</v>
      </c>
      <c r="L282" s="29"/>
      <c r="M282" s="135" t="s">
        <v>1</v>
      </c>
      <c r="N282" s="136" t="s">
        <v>37</v>
      </c>
      <c r="O282" s="137">
        <v>0.16600000000000001</v>
      </c>
      <c r="P282" s="137">
        <f>O282*H282</f>
        <v>0.16600000000000001</v>
      </c>
      <c r="Q282" s="137">
        <v>5.9800000000000001E-3</v>
      </c>
      <c r="R282" s="137">
        <f>Q282*H282</f>
        <v>5.9800000000000001E-3</v>
      </c>
      <c r="S282" s="137">
        <v>0</v>
      </c>
      <c r="T282" s="138">
        <f>S282*H282</f>
        <v>0</v>
      </c>
      <c r="AR282" s="139" t="s">
        <v>165</v>
      </c>
      <c r="AT282" s="139" t="s">
        <v>160</v>
      </c>
      <c r="AU282" s="139" t="s">
        <v>82</v>
      </c>
      <c r="AY282" s="17" t="s">
        <v>158</v>
      </c>
      <c r="BE282" s="140">
        <f>IF(N282="základní",J282,0)</f>
        <v>0</v>
      </c>
      <c r="BF282" s="140">
        <f>IF(N282="snížená",J282,0)</f>
        <v>0</v>
      </c>
      <c r="BG282" s="140">
        <f>IF(N282="zákl. přenesená",J282,0)</f>
        <v>0</v>
      </c>
      <c r="BH282" s="140">
        <f>IF(N282="sníž. přenesená",J282,0)</f>
        <v>0</v>
      </c>
      <c r="BI282" s="140">
        <f>IF(N282="nulová",J282,0)</f>
        <v>0</v>
      </c>
      <c r="BJ282" s="17" t="s">
        <v>80</v>
      </c>
      <c r="BK282" s="140">
        <f>ROUND(I282*H282,2)</f>
        <v>0</v>
      </c>
      <c r="BL282" s="17" t="s">
        <v>165</v>
      </c>
      <c r="BM282" s="139" t="s">
        <v>3177</v>
      </c>
    </row>
    <row r="283" spans="2:65" s="1" customFormat="1" ht="24.2" customHeight="1">
      <c r="B283" s="128"/>
      <c r="C283" s="129" t="s">
        <v>318</v>
      </c>
      <c r="D283" s="129" t="s">
        <v>160</v>
      </c>
      <c r="E283" s="130" t="s">
        <v>3178</v>
      </c>
      <c r="F283" s="131" t="s">
        <v>3179</v>
      </c>
      <c r="G283" s="132" t="s">
        <v>310</v>
      </c>
      <c r="H283" s="133">
        <v>1</v>
      </c>
      <c r="I283" s="184"/>
      <c r="J283" s="134">
        <f>ROUND(I283*H283,2)</f>
        <v>0</v>
      </c>
      <c r="K283" s="131" t="s">
        <v>164</v>
      </c>
      <c r="L283" s="29"/>
      <c r="M283" s="135" t="s">
        <v>1</v>
      </c>
      <c r="N283" s="136" t="s">
        <v>37</v>
      </c>
      <c r="O283" s="137">
        <v>0.22</v>
      </c>
      <c r="P283" s="137">
        <f>O283*H283</f>
        <v>0.22</v>
      </c>
      <c r="Q283" s="137">
        <v>0</v>
      </c>
      <c r="R283" s="137">
        <f>Q283*H283</f>
        <v>0</v>
      </c>
      <c r="S283" s="137">
        <v>0</v>
      </c>
      <c r="T283" s="138">
        <f>S283*H283</f>
        <v>0</v>
      </c>
      <c r="AR283" s="139" t="s">
        <v>165</v>
      </c>
      <c r="AT283" s="139" t="s">
        <v>160</v>
      </c>
      <c r="AU283" s="139" t="s">
        <v>82</v>
      </c>
      <c r="AY283" s="17" t="s">
        <v>158</v>
      </c>
      <c r="BE283" s="140">
        <f>IF(N283="základní",J283,0)</f>
        <v>0</v>
      </c>
      <c r="BF283" s="140">
        <f>IF(N283="snížená",J283,0)</f>
        <v>0</v>
      </c>
      <c r="BG283" s="140">
        <f>IF(N283="zákl. přenesená",J283,0)</f>
        <v>0</v>
      </c>
      <c r="BH283" s="140">
        <f>IF(N283="sníž. přenesená",J283,0)</f>
        <v>0</v>
      </c>
      <c r="BI283" s="140">
        <f>IF(N283="nulová",J283,0)</f>
        <v>0</v>
      </c>
      <c r="BJ283" s="17" t="s">
        <v>80</v>
      </c>
      <c r="BK283" s="140">
        <f>ROUND(I283*H283,2)</f>
        <v>0</v>
      </c>
      <c r="BL283" s="17" t="s">
        <v>165</v>
      </c>
      <c r="BM283" s="139" t="s">
        <v>3180</v>
      </c>
    </row>
    <row r="284" spans="2:65" s="1" customFormat="1" ht="33" customHeight="1">
      <c r="B284" s="128"/>
      <c r="C284" s="129" t="s">
        <v>232</v>
      </c>
      <c r="D284" s="129" t="s">
        <v>160</v>
      </c>
      <c r="E284" s="130" t="s">
        <v>3181</v>
      </c>
      <c r="F284" s="131" t="s">
        <v>3182</v>
      </c>
      <c r="G284" s="132" t="s">
        <v>310</v>
      </c>
      <c r="H284" s="133">
        <v>1</v>
      </c>
      <c r="I284" s="184"/>
      <c r="J284" s="134">
        <f>ROUND(I284*H284,2)</f>
        <v>0</v>
      </c>
      <c r="K284" s="131" t="s">
        <v>164</v>
      </c>
      <c r="L284" s="29"/>
      <c r="M284" s="135" t="s">
        <v>1</v>
      </c>
      <c r="N284" s="136" t="s">
        <v>37</v>
      </c>
      <c r="O284" s="137">
        <v>0.66600000000000004</v>
      </c>
      <c r="P284" s="137">
        <f>O284*H284</f>
        <v>0.66600000000000004</v>
      </c>
      <c r="Q284" s="137">
        <v>6.0600000000000001E-2</v>
      </c>
      <c r="R284" s="137">
        <f>Q284*H284</f>
        <v>6.0600000000000001E-2</v>
      </c>
      <c r="S284" s="137">
        <v>0</v>
      </c>
      <c r="T284" s="138">
        <f>S284*H284</f>
        <v>0</v>
      </c>
      <c r="AR284" s="139" t="s">
        <v>165</v>
      </c>
      <c r="AT284" s="139" t="s">
        <v>160</v>
      </c>
      <c r="AU284" s="139" t="s">
        <v>82</v>
      </c>
      <c r="AY284" s="17" t="s">
        <v>158</v>
      </c>
      <c r="BE284" s="140">
        <f>IF(N284="základní",J284,0)</f>
        <v>0</v>
      </c>
      <c r="BF284" s="140">
        <f>IF(N284="snížená",J284,0)</f>
        <v>0</v>
      </c>
      <c r="BG284" s="140">
        <f>IF(N284="zákl. přenesená",J284,0)</f>
        <v>0</v>
      </c>
      <c r="BH284" s="140">
        <f>IF(N284="sníž. přenesená",J284,0)</f>
        <v>0</v>
      </c>
      <c r="BI284" s="140">
        <f>IF(N284="nulová",J284,0)</f>
        <v>0</v>
      </c>
      <c r="BJ284" s="17" t="s">
        <v>80</v>
      </c>
      <c r="BK284" s="140">
        <f>ROUND(I284*H284,2)</f>
        <v>0</v>
      </c>
      <c r="BL284" s="17" t="s">
        <v>165</v>
      </c>
      <c r="BM284" s="139" t="s">
        <v>3183</v>
      </c>
    </row>
    <row r="285" spans="2:65" s="1" customFormat="1" ht="49.15" customHeight="1">
      <c r="B285" s="128"/>
      <c r="C285" s="129" t="s">
        <v>337</v>
      </c>
      <c r="D285" s="129" t="s">
        <v>160</v>
      </c>
      <c r="E285" s="130" t="s">
        <v>3184</v>
      </c>
      <c r="F285" s="131" t="s">
        <v>3185</v>
      </c>
      <c r="G285" s="132" t="s">
        <v>310</v>
      </c>
      <c r="H285" s="133">
        <v>1</v>
      </c>
      <c r="I285" s="184"/>
      <c r="J285" s="134">
        <f>ROUND(I285*H285,2)</f>
        <v>0</v>
      </c>
      <c r="K285" s="131" t="s">
        <v>1</v>
      </c>
      <c r="L285" s="29"/>
      <c r="M285" s="135" t="s">
        <v>1</v>
      </c>
      <c r="N285" s="136" t="s">
        <v>37</v>
      </c>
      <c r="O285" s="137">
        <v>0</v>
      </c>
      <c r="P285" s="137">
        <f>O285*H285</f>
        <v>0</v>
      </c>
      <c r="Q285" s="137">
        <v>0</v>
      </c>
      <c r="R285" s="137">
        <f>Q285*H285</f>
        <v>0</v>
      </c>
      <c r="S285" s="137">
        <v>0</v>
      </c>
      <c r="T285" s="138">
        <f>S285*H285</f>
        <v>0</v>
      </c>
      <c r="AR285" s="139" t="s">
        <v>165</v>
      </c>
      <c r="AT285" s="139" t="s">
        <v>160</v>
      </c>
      <c r="AU285" s="139" t="s">
        <v>82</v>
      </c>
      <c r="AY285" s="17" t="s">
        <v>158</v>
      </c>
      <c r="BE285" s="140">
        <f>IF(N285="základní",J285,0)</f>
        <v>0</v>
      </c>
      <c r="BF285" s="140">
        <f>IF(N285="snížená",J285,0)</f>
        <v>0</v>
      </c>
      <c r="BG285" s="140">
        <f>IF(N285="zákl. přenesená",J285,0)</f>
        <v>0</v>
      </c>
      <c r="BH285" s="140">
        <f>IF(N285="sníž. přenesená",J285,0)</f>
        <v>0</v>
      </c>
      <c r="BI285" s="140">
        <f>IF(N285="nulová",J285,0)</f>
        <v>0</v>
      </c>
      <c r="BJ285" s="17" t="s">
        <v>80</v>
      </c>
      <c r="BK285" s="140">
        <f>ROUND(I285*H285,2)</f>
        <v>0</v>
      </c>
      <c r="BL285" s="17" t="s">
        <v>165</v>
      </c>
      <c r="BM285" s="139" t="s">
        <v>3186</v>
      </c>
    </row>
    <row r="286" spans="2:65" s="13" customFormat="1">
      <c r="B286" s="147"/>
      <c r="D286" s="142" t="s">
        <v>167</v>
      </c>
      <c r="E286" s="148" t="s">
        <v>1</v>
      </c>
      <c r="F286" s="149" t="s">
        <v>3187</v>
      </c>
      <c r="H286" s="150">
        <v>1</v>
      </c>
      <c r="L286" s="147"/>
      <c r="M286" s="151"/>
      <c r="T286" s="152"/>
      <c r="AT286" s="148" t="s">
        <v>167</v>
      </c>
      <c r="AU286" s="148" t="s">
        <v>82</v>
      </c>
      <c r="AV286" s="13" t="s">
        <v>82</v>
      </c>
      <c r="AW286" s="13" t="s">
        <v>28</v>
      </c>
      <c r="AX286" s="13" t="s">
        <v>80</v>
      </c>
      <c r="AY286" s="148" t="s">
        <v>158</v>
      </c>
    </row>
    <row r="287" spans="2:65" s="11" customFormat="1" ht="22.9" customHeight="1">
      <c r="B287" s="117"/>
      <c r="D287" s="118" t="s">
        <v>71</v>
      </c>
      <c r="E287" s="126" t="s">
        <v>215</v>
      </c>
      <c r="F287" s="126" t="s">
        <v>3188</v>
      </c>
      <c r="J287" s="127">
        <f>BK287</f>
        <v>0</v>
      </c>
      <c r="L287" s="117"/>
      <c r="M287" s="121"/>
      <c r="P287" s="122">
        <f>SUM(P288:P307)</f>
        <v>94.163200000000003</v>
      </c>
      <c r="R287" s="122">
        <f>SUM(R288:R307)</f>
        <v>2.3600000000000004E-4</v>
      </c>
      <c r="T287" s="123">
        <f>SUM(T288:T307)</f>
        <v>4.3632</v>
      </c>
      <c r="AR287" s="118" t="s">
        <v>80</v>
      </c>
      <c r="AT287" s="124" t="s">
        <v>71</v>
      </c>
      <c r="AU287" s="124" t="s">
        <v>80</v>
      </c>
      <c r="AY287" s="118" t="s">
        <v>158</v>
      </c>
      <c r="BK287" s="125">
        <f>SUM(BK288:BK307)</f>
        <v>0</v>
      </c>
    </row>
    <row r="288" spans="2:65" s="1" customFormat="1" ht="24.2" customHeight="1">
      <c r="B288" s="128"/>
      <c r="C288" s="129" t="s">
        <v>347</v>
      </c>
      <c r="D288" s="129" t="s">
        <v>160</v>
      </c>
      <c r="E288" s="130" t="s">
        <v>3189</v>
      </c>
      <c r="F288" s="131" t="s">
        <v>3190</v>
      </c>
      <c r="G288" s="132" t="s">
        <v>310</v>
      </c>
      <c r="H288" s="133">
        <v>2</v>
      </c>
      <c r="I288" s="184"/>
      <c r="J288" s="134">
        <f>ROUND(I288*H288,2)</f>
        <v>0</v>
      </c>
      <c r="K288" s="131" t="s">
        <v>164</v>
      </c>
      <c r="L288" s="29"/>
      <c r="M288" s="135" t="s">
        <v>1</v>
      </c>
      <c r="N288" s="136" t="s">
        <v>37</v>
      </c>
      <c r="O288" s="137">
        <v>2.9430000000000001</v>
      </c>
      <c r="P288" s="137">
        <f>O288*H288</f>
        <v>5.8860000000000001</v>
      </c>
      <c r="Q288" s="137">
        <v>0</v>
      </c>
      <c r="R288" s="137">
        <f>Q288*H288</f>
        <v>0</v>
      </c>
      <c r="S288" s="137">
        <v>8.8999999999999996E-2</v>
      </c>
      <c r="T288" s="138">
        <f>S288*H288</f>
        <v>0.17799999999999999</v>
      </c>
      <c r="AR288" s="139" t="s">
        <v>165</v>
      </c>
      <c r="AT288" s="139" t="s">
        <v>160</v>
      </c>
      <c r="AU288" s="139" t="s">
        <v>82</v>
      </c>
      <c r="AY288" s="17" t="s">
        <v>158</v>
      </c>
      <c r="BE288" s="140">
        <f>IF(N288="základní",J288,0)</f>
        <v>0</v>
      </c>
      <c r="BF288" s="140">
        <f>IF(N288="snížená",J288,0)</f>
        <v>0</v>
      </c>
      <c r="BG288" s="140">
        <f>IF(N288="zákl. přenesená",J288,0)</f>
        <v>0</v>
      </c>
      <c r="BH288" s="140">
        <f>IF(N288="sníž. přenesená",J288,0)</f>
        <v>0</v>
      </c>
      <c r="BI288" s="140">
        <f>IF(N288="nulová",J288,0)</f>
        <v>0</v>
      </c>
      <c r="BJ288" s="17" t="s">
        <v>80</v>
      </c>
      <c r="BK288" s="140">
        <f>ROUND(I288*H288,2)</f>
        <v>0</v>
      </c>
      <c r="BL288" s="17" t="s">
        <v>165</v>
      </c>
      <c r="BM288" s="139" t="s">
        <v>3191</v>
      </c>
    </row>
    <row r="289" spans="2:65" s="13" customFormat="1">
      <c r="B289" s="147"/>
      <c r="D289" s="142" t="s">
        <v>167</v>
      </c>
      <c r="E289" s="148" t="s">
        <v>1</v>
      </c>
      <c r="F289" s="149" t="s">
        <v>3137</v>
      </c>
      <c r="H289" s="150">
        <v>2</v>
      </c>
      <c r="L289" s="147"/>
      <c r="M289" s="151"/>
      <c r="T289" s="152"/>
      <c r="AT289" s="148" t="s">
        <v>167</v>
      </c>
      <c r="AU289" s="148" t="s">
        <v>82</v>
      </c>
      <c r="AV289" s="13" t="s">
        <v>82</v>
      </c>
      <c r="AW289" s="13" t="s">
        <v>28</v>
      </c>
      <c r="AX289" s="13" t="s">
        <v>80</v>
      </c>
      <c r="AY289" s="148" t="s">
        <v>158</v>
      </c>
    </row>
    <row r="290" spans="2:65" s="1" customFormat="1" ht="24.2" customHeight="1">
      <c r="B290" s="128"/>
      <c r="C290" s="129" t="s">
        <v>352</v>
      </c>
      <c r="D290" s="129" t="s">
        <v>160</v>
      </c>
      <c r="E290" s="130" t="s">
        <v>3192</v>
      </c>
      <c r="F290" s="131" t="s">
        <v>3193</v>
      </c>
      <c r="G290" s="132" t="s">
        <v>310</v>
      </c>
      <c r="H290" s="133">
        <v>1</v>
      </c>
      <c r="I290" s="184"/>
      <c r="J290" s="134">
        <f>ROUND(I290*H290,2)</f>
        <v>0</v>
      </c>
      <c r="K290" s="131" t="s">
        <v>164</v>
      </c>
      <c r="L290" s="29"/>
      <c r="M290" s="135" t="s">
        <v>1</v>
      </c>
      <c r="N290" s="136" t="s">
        <v>37</v>
      </c>
      <c r="O290" s="137">
        <v>12.244</v>
      </c>
      <c r="P290" s="137">
        <f>O290*H290</f>
        <v>12.244</v>
      </c>
      <c r="Q290" s="137">
        <v>0</v>
      </c>
      <c r="R290" s="137">
        <f>Q290*H290</f>
        <v>0</v>
      </c>
      <c r="S290" s="137">
        <v>0.48799999999999999</v>
      </c>
      <c r="T290" s="138">
        <f>S290*H290</f>
        <v>0.48799999999999999</v>
      </c>
      <c r="AR290" s="139" t="s">
        <v>165</v>
      </c>
      <c r="AT290" s="139" t="s">
        <v>160</v>
      </c>
      <c r="AU290" s="139" t="s">
        <v>82</v>
      </c>
      <c r="AY290" s="17" t="s">
        <v>158</v>
      </c>
      <c r="BE290" s="140">
        <f>IF(N290="základní",J290,0)</f>
        <v>0</v>
      </c>
      <c r="BF290" s="140">
        <f>IF(N290="snížená",J290,0)</f>
        <v>0</v>
      </c>
      <c r="BG290" s="140">
        <f>IF(N290="zákl. přenesená",J290,0)</f>
        <v>0</v>
      </c>
      <c r="BH290" s="140">
        <f>IF(N290="sníž. přenesená",J290,0)</f>
        <v>0</v>
      </c>
      <c r="BI290" s="140">
        <f>IF(N290="nulová",J290,0)</f>
        <v>0</v>
      </c>
      <c r="BJ290" s="17" t="s">
        <v>80</v>
      </c>
      <c r="BK290" s="140">
        <f>ROUND(I290*H290,2)</f>
        <v>0</v>
      </c>
      <c r="BL290" s="17" t="s">
        <v>165</v>
      </c>
      <c r="BM290" s="139" t="s">
        <v>3194</v>
      </c>
    </row>
    <row r="291" spans="2:65" s="13" customFormat="1">
      <c r="B291" s="147"/>
      <c r="D291" s="142" t="s">
        <v>167</v>
      </c>
      <c r="E291" s="148" t="s">
        <v>1</v>
      </c>
      <c r="F291" s="149" t="s">
        <v>3141</v>
      </c>
      <c r="H291" s="150">
        <v>1</v>
      </c>
      <c r="L291" s="147"/>
      <c r="M291" s="151"/>
      <c r="T291" s="152"/>
      <c r="AT291" s="148" t="s">
        <v>167</v>
      </c>
      <c r="AU291" s="148" t="s">
        <v>82</v>
      </c>
      <c r="AV291" s="13" t="s">
        <v>82</v>
      </c>
      <c r="AW291" s="13" t="s">
        <v>28</v>
      </c>
      <c r="AX291" s="13" t="s">
        <v>80</v>
      </c>
      <c r="AY291" s="148" t="s">
        <v>158</v>
      </c>
    </row>
    <row r="292" spans="2:65" s="1" customFormat="1" ht="24.2" customHeight="1">
      <c r="B292" s="128"/>
      <c r="C292" s="129" t="s">
        <v>357</v>
      </c>
      <c r="D292" s="129" t="s">
        <v>160</v>
      </c>
      <c r="E292" s="130" t="s">
        <v>3195</v>
      </c>
      <c r="F292" s="131" t="s">
        <v>3196</v>
      </c>
      <c r="G292" s="132" t="s">
        <v>310</v>
      </c>
      <c r="H292" s="133">
        <v>1</v>
      </c>
      <c r="I292" s="184"/>
      <c r="J292" s="134">
        <f>ROUND(I292*H292,2)</f>
        <v>0</v>
      </c>
      <c r="K292" s="131" t="s">
        <v>164</v>
      </c>
      <c r="L292" s="29"/>
      <c r="M292" s="135" t="s">
        <v>1</v>
      </c>
      <c r="N292" s="136" t="s">
        <v>37</v>
      </c>
      <c r="O292" s="137">
        <v>14.272</v>
      </c>
      <c r="P292" s="137">
        <f>O292*H292</f>
        <v>14.272</v>
      </c>
      <c r="Q292" s="137">
        <v>0</v>
      </c>
      <c r="R292" s="137">
        <f>Q292*H292</f>
        <v>0</v>
      </c>
      <c r="S292" s="137">
        <v>0.58199999999999996</v>
      </c>
      <c r="T292" s="138">
        <f>S292*H292</f>
        <v>0.58199999999999996</v>
      </c>
      <c r="AR292" s="139" t="s">
        <v>165</v>
      </c>
      <c r="AT292" s="139" t="s">
        <v>160</v>
      </c>
      <c r="AU292" s="139" t="s">
        <v>82</v>
      </c>
      <c r="AY292" s="17" t="s">
        <v>158</v>
      </c>
      <c r="BE292" s="140">
        <f>IF(N292="základní",J292,0)</f>
        <v>0</v>
      </c>
      <c r="BF292" s="140">
        <f>IF(N292="snížená",J292,0)</f>
        <v>0</v>
      </c>
      <c r="BG292" s="140">
        <f>IF(N292="zákl. přenesená",J292,0)</f>
        <v>0</v>
      </c>
      <c r="BH292" s="140">
        <f>IF(N292="sníž. přenesená",J292,0)</f>
        <v>0</v>
      </c>
      <c r="BI292" s="140">
        <f>IF(N292="nulová",J292,0)</f>
        <v>0</v>
      </c>
      <c r="BJ292" s="17" t="s">
        <v>80</v>
      </c>
      <c r="BK292" s="140">
        <f>ROUND(I292*H292,2)</f>
        <v>0</v>
      </c>
      <c r="BL292" s="17" t="s">
        <v>165</v>
      </c>
      <c r="BM292" s="139" t="s">
        <v>3197</v>
      </c>
    </row>
    <row r="293" spans="2:65" s="13" customFormat="1">
      <c r="B293" s="147"/>
      <c r="D293" s="142" t="s">
        <v>167</v>
      </c>
      <c r="E293" s="148" t="s">
        <v>1</v>
      </c>
      <c r="F293" s="149" t="s">
        <v>3141</v>
      </c>
      <c r="H293" s="150">
        <v>1</v>
      </c>
      <c r="L293" s="147"/>
      <c r="M293" s="151"/>
      <c r="T293" s="152"/>
      <c r="AT293" s="148" t="s">
        <v>167</v>
      </c>
      <c r="AU293" s="148" t="s">
        <v>82</v>
      </c>
      <c r="AV293" s="13" t="s">
        <v>82</v>
      </c>
      <c r="AW293" s="13" t="s">
        <v>28</v>
      </c>
      <c r="AX293" s="13" t="s">
        <v>80</v>
      </c>
      <c r="AY293" s="148" t="s">
        <v>158</v>
      </c>
    </row>
    <row r="294" spans="2:65" s="1" customFormat="1" ht="24.2" customHeight="1">
      <c r="B294" s="128"/>
      <c r="C294" s="129" t="s">
        <v>363</v>
      </c>
      <c r="D294" s="129" t="s">
        <v>160</v>
      </c>
      <c r="E294" s="130" t="s">
        <v>3198</v>
      </c>
      <c r="F294" s="131" t="s">
        <v>3199</v>
      </c>
      <c r="G294" s="132" t="s">
        <v>237</v>
      </c>
      <c r="H294" s="133">
        <v>11.8</v>
      </c>
      <c r="I294" s="184"/>
      <c r="J294" s="134">
        <f>ROUND(I294*H294,2)</f>
        <v>0</v>
      </c>
      <c r="K294" s="131" t="s">
        <v>164</v>
      </c>
      <c r="L294" s="29"/>
      <c r="M294" s="135" t="s">
        <v>1</v>
      </c>
      <c r="N294" s="136" t="s">
        <v>37</v>
      </c>
      <c r="O294" s="137">
        <v>2.036</v>
      </c>
      <c r="P294" s="137">
        <f>O294*H294</f>
        <v>24.024800000000003</v>
      </c>
      <c r="Q294" s="137">
        <v>0</v>
      </c>
      <c r="R294" s="137">
        <f>Q294*H294</f>
        <v>0</v>
      </c>
      <c r="S294" s="137">
        <v>0.13200000000000001</v>
      </c>
      <c r="T294" s="138">
        <f>S294*H294</f>
        <v>1.5576000000000001</v>
      </c>
      <c r="AR294" s="139" t="s">
        <v>165</v>
      </c>
      <c r="AT294" s="139" t="s">
        <v>160</v>
      </c>
      <c r="AU294" s="139" t="s">
        <v>82</v>
      </c>
      <c r="AY294" s="17" t="s">
        <v>158</v>
      </c>
      <c r="BE294" s="140">
        <f>IF(N294="základní",J294,0)</f>
        <v>0</v>
      </c>
      <c r="BF294" s="140">
        <f>IF(N294="snížená",J294,0)</f>
        <v>0</v>
      </c>
      <c r="BG294" s="140">
        <f>IF(N294="zákl. přenesená",J294,0)</f>
        <v>0</v>
      </c>
      <c r="BH294" s="140">
        <f>IF(N294="sníž. přenesená",J294,0)</f>
        <v>0</v>
      </c>
      <c r="BI294" s="140">
        <f>IF(N294="nulová",J294,0)</f>
        <v>0</v>
      </c>
      <c r="BJ294" s="17" t="s">
        <v>80</v>
      </c>
      <c r="BK294" s="140">
        <f>ROUND(I294*H294,2)</f>
        <v>0</v>
      </c>
      <c r="BL294" s="17" t="s">
        <v>165</v>
      </c>
      <c r="BM294" s="139" t="s">
        <v>3200</v>
      </c>
    </row>
    <row r="295" spans="2:65" s="12" customFormat="1" ht="22.5">
      <c r="B295" s="141"/>
      <c r="D295" s="142" t="s">
        <v>167</v>
      </c>
      <c r="E295" s="143" t="s">
        <v>1</v>
      </c>
      <c r="F295" s="144" t="s">
        <v>3165</v>
      </c>
      <c r="H295" s="143" t="s">
        <v>1</v>
      </c>
      <c r="L295" s="141"/>
      <c r="M295" s="145"/>
      <c r="T295" s="146"/>
      <c r="AT295" s="143" t="s">
        <v>167</v>
      </c>
      <c r="AU295" s="143" t="s">
        <v>82</v>
      </c>
      <c r="AV295" s="12" t="s">
        <v>80</v>
      </c>
      <c r="AW295" s="12" t="s">
        <v>28</v>
      </c>
      <c r="AX295" s="12" t="s">
        <v>72</v>
      </c>
      <c r="AY295" s="143" t="s">
        <v>158</v>
      </c>
    </row>
    <row r="296" spans="2:65" s="13" customFormat="1">
      <c r="B296" s="147"/>
      <c r="D296" s="142" t="s">
        <v>167</v>
      </c>
      <c r="E296" s="148" t="s">
        <v>1</v>
      </c>
      <c r="F296" s="149" t="s">
        <v>3201</v>
      </c>
      <c r="H296" s="150">
        <v>4</v>
      </c>
      <c r="L296" s="147"/>
      <c r="M296" s="151"/>
      <c r="T296" s="152"/>
      <c r="AT296" s="148" t="s">
        <v>167</v>
      </c>
      <c r="AU296" s="148" t="s">
        <v>82</v>
      </c>
      <c r="AV296" s="13" t="s">
        <v>82</v>
      </c>
      <c r="AW296" s="13" t="s">
        <v>28</v>
      </c>
      <c r="AX296" s="13" t="s">
        <v>72</v>
      </c>
      <c r="AY296" s="148" t="s">
        <v>158</v>
      </c>
    </row>
    <row r="297" spans="2:65" s="13" customFormat="1">
      <c r="B297" s="147"/>
      <c r="D297" s="142" t="s">
        <v>167</v>
      </c>
      <c r="E297" s="148" t="s">
        <v>1</v>
      </c>
      <c r="F297" s="149" t="s">
        <v>3202</v>
      </c>
      <c r="H297" s="150">
        <v>5.5</v>
      </c>
      <c r="L297" s="147"/>
      <c r="M297" s="151"/>
      <c r="T297" s="152"/>
      <c r="AT297" s="148" t="s">
        <v>167</v>
      </c>
      <c r="AU297" s="148" t="s">
        <v>82</v>
      </c>
      <c r="AV297" s="13" t="s">
        <v>82</v>
      </c>
      <c r="AW297" s="13" t="s">
        <v>28</v>
      </c>
      <c r="AX297" s="13" t="s">
        <v>72</v>
      </c>
      <c r="AY297" s="148" t="s">
        <v>158</v>
      </c>
    </row>
    <row r="298" spans="2:65" s="13" customFormat="1">
      <c r="B298" s="147"/>
      <c r="D298" s="142" t="s">
        <v>167</v>
      </c>
      <c r="E298" s="148" t="s">
        <v>1</v>
      </c>
      <c r="F298" s="149" t="s">
        <v>3203</v>
      </c>
      <c r="H298" s="150">
        <v>2.2999999999999998</v>
      </c>
      <c r="L298" s="147"/>
      <c r="M298" s="151"/>
      <c r="T298" s="152"/>
      <c r="AT298" s="148" t="s">
        <v>167</v>
      </c>
      <c r="AU298" s="148" t="s">
        <v>82</v>
      </c>
      <c r="AV298" s="13" t="s">
        <v>82</v>
      </c>
      <c r="AW298" s="13" t="s">
        <v>28</v>
      </c>
      <c r="AX298" s="13" t="s">
        <v>72</v>
      </c>
      <c r="AY298" s="148" t="s">
        <v>158</v>
      </c>
    </row>
    <row r="299" spans="2:65" s="14" customFormat="1">
      <c r="B299" s="153"/>
      <c r="D299" s="142" t="s">
        <v>167</v>
      </c>
      <c r="E299" s="154" t="s">
        <v>1</v>
      </c>
      <c r="F299" s="155" t="s">
        <v>200</v>
      </c>
      <c r="H299" s="156">
        <v>11.8</v>
      </c>
      <c r="L299" s="153"/>
      <c r="M299" s="157"/>
      <c r="T299" s="158"/>
      <c r="AT299" s="154" t="s">
        <v>167</v>
      </c>
      <c r="AU299" s="154" t="s">
        <v>82</v>
      </c>
      <c r="AV299" s="14" t="s">
        <v>165</v>
      </c>
      <c r="AW299" s="14" t="s">
        <v>28</v>
      </c>
      <c r="AX299" s="14" t="s">
        <v>80</v>
      </c>
      <c r="AY299" s="154" t="s">
        <v>158</v>
      </c>
    </row>
    <row r="300" spans="2:65" s="1" customFormat="1" ht="33" customHeight="1">
      <c r="B300" s="128"/>
      <c r="C300" s="129" t="s">
        <v>370</v>
      </c>
      <c r="D300" s="129" t="s">
        <v>160</v>
      </c>
      <c r="E300" s="130" t="s">
        <v>3204</v>
      </c>
      <c r="F300" s="131" t="s">
        <v>3205</v>
      </c>
      <c r="G300" s="132" t="s">
        <v>237</v>
      </c>
      <c r="H300" s="133">
        <v>35.4</v>
      </c>
      <c r="I300" s="184"/>
      <c r="J300" s="134">
        <f>ROUND(I300*H300,2)</f>
        <v>0</v>
      </c>
      <c r="K300" s="131" t="s">
        <v>164</v>
      </c>
      <c r="L300" s="29"/>
      <c r="M300" s="135" t="s">
        <v>1</v>
      </c>
      <c r="N300" s="136" t="s">
        <v>37</v>
      </c>
      <c r="O300" s="137">
        <v>0.51</v>
      </c>
      <c r="P300" s="137">
        <f>O300*H300</f>
        <v>18.053999999999998</v>
      </c>
      <c r="Q300" s="137">
        <v>0</v>
      </c>
      <c r="R300" s="137">
        <f>Q300*H300</f>
        <v>0</v>
      </c>
      <c r="S300" s="137">
        <v>4.3999999999999997E-2</v>
      </c>
      <c r="T300" s="138">
        <f>S300*H300</f>
        <v>1.5575999999999999</v>
      </c>
      <c r="AR300" s="139" t="s">
        <v>165</v>
      </c>
      <c r="AT300" s="139" t="s">
        <v>160</v>
      </c>
      <c r="AU300" s="139" t="s">
        <v>82</v>
      </c>
      <c r="AY300" s="17" t="s">
        <v>158</v>
      </c>
      <c r="BE300" s="140">
        <f>IF(N300="základní",J300,0)</f>
        <v>0</v>
      </c>
      <c r="BF300" s="140">
        <f>IF(N300="snížená",J300,0)</f>
        <v>0</v>
      </c>
      <c r="BG300" s="140">
        <f>IF(N300="zákl. přenesená",J300,0)</f>
        <v>0</v>
      </c>
      <c r="BH300" s="140">
        <f>IF(N300="sníž. přenesená",J300,0)</f>
        <v>0</v>
      </c>
      <c r="BI300" s="140">
        <f>IF(N300="nulová",J300,0)</f>
        <v>0</v>
      </c>
      <c r="BJ300" s="17" t="s">
        <v>80</v>
      </c>
      <c r="BK300" s="140">
        <f>ROUND(I300*H300,2)</f>
        <v>0</v>
      </c>
      <c r="BL300" s="17" t="s">
        <v>165</v>
      </c>
      <c r="BM300" s="139" t="s">
        <v>3206</v>
      </c>
    </row>
    <row r="301" spans="2:65" s="13" customFormat="1">
      <c r="B301" s="147"/>
      <c r="D301" s="142" t="s">
        <v>167</v>
      </c>
      <c r="E301" s="148" t="s">
        <v>1</v>
      </c>
      <c r="F301" s="149" t="s">
        <v>3207</v>
      </c>
      <c r="H301" s="150">
        <v>35.4</v>
      </c>
      <c r="L301" s="147"/>
      <c r="M301" s="151"/>
      <c r="T301" s="152"/>
      <c r="AT301" s="148" t="s">
        <v>167</v>
      </c>
      <c r="AU301" s="148" t="s">
        <v>82</v>
      </c>
      <c r="AV301" s="13" t="s">
        <v>82</v>
      </c>
      <c r="AW301" s="13" t="s">
        <v>28</v>
      </c>
      <c r="AX301" s="13" t="s">
        <v>80</v>
      </c>
      <c r="AY301" s="148" t="s">
        <v>158</v>
      </c>
    </row>
    <row r="302" spans="2:65" s="1" customFormat="1" ht="24.2" customHeight="1">
      <c r="B302" s="128"/>
      <c r="C302" s="129" t="s">
        <v>378</v>
      </c>
      <c r="D302" s="129" t="s">
        <v>160</v>
      </c>
      <c r="E302" s="130" t="s">
        <v>3208</v>
      </c>
      <c r="F302" s="131" t="s">
        <v>3209</v>
      </c>
      <c r="G302" s="132" t="s">
        <v>237</v>
      </c>
      <c r="H302" s="133">
        <v>23.6</v>
      </c>
      <c r="I302" s="184"/>
      <c r="J302" s="134">
        <f>ROUND(I302*H302,2)</f>
        <v>0</v>
      </c>
      <c r="K302" s="131" t="s">
        <v>164</v>
      </c>
      <c r="L302" s="29"/>
      <c r="M302" s="135" t="s">
        <v>1</v>
      </c>
      <c r="N302" s="136" t="s">
        <v>37</v>
      </c>
      <c r="O302" s="137">
        <v>0.83399999999999996</v>
      </c>
      <c r="P302" s="137">
        <f>O302*H302</f>
        <v>19.682400000000001</v>
      </c>
      <c r="Q302" s="137">
        <v>1.0000000000000001E-5</v>
      </c>
      <c r="R302" s="137">
        <f>Q302*H302</f>
        <v>2.3600000000000004E-4</v>
      </c>
      <c r="S302" s="137">
        <v>0</v>
      </c>
      <c r="T302" s="138">
        <f>S302*H302</f>
        <v>0</v>
      </c>
      <c r="AR302" s="139" t="s">
        <v>165</v>
      </c>
      <c r="AT302" s="139" t="s">
        <v>160</v>
      </c>
      <c r="AU302" s="139" t="s">
        <v>82</v>
      </c>
      <c r="AY302" s="17" t="s">
        <v>158</v>
      </c>
      <c r="BE302" s="140">
        <f>IF(N302="základní",J302,0)</f>
        <v>0</v>
      </c>
      <c r="BF302" s="140">
        <f>IF(N302="snížená",J302,0)</f>
        <v>0</v>
      </c>
      <c r="BG302" s="140">
        <f>IF(N302="zákl. přenesená",J302,0)</f>
        <v>0</v>
      </c>
      <c r="BH302" s="140">
        <f>IF(N302="sníž. přenesená",J302,0)</f>
        <v>0</v>
      </c>
      <c r="BI302" s="140">
        <f>IF(N302="nulová",J302,0)</f>
        <v>0</v>
      </c>
      <c r="BJ302" s="17" t="s">
        <v>80</v>
      </c>
      <c r="BK302" s="140">
        <f>ROUND(I302*H302,2)</f>
        <v>0</v>
      </c>
      <c r="BL302" s="17" t="s">
        <v>165</v>
      </c>
      <c r="BM302" s="139" t="s">
        <v>3210</v>
      </c>
    </row>
    <row r="303" spans="2:65" s="12" customFormat="1" ht="22.5">
      <c r="B303" s="141"/>
      <c r="D303" s="142" t="s">
        <v>167</v>
      </c>
      <c r="E303" s="143" t="s">
        <v>1</v>
      </c>
      <c r="F303" s="144" t="s">
        <v>3165</v>
      </c>
      <c r="H303" s="143" t="s">
        <v>1</v>
      </c>
      <c r="L303" s="141"/>
      <c r="M303" s="145"/>
      <c r="T303" s="146"/>
      <c r="AT303" s="143" t="s">
        <v>167</v>
      </c>
      <c r="AU303" s="143" t="s">
        <v>82</v>
      </c>
      <c r="AV303" s="12" t="s">
        <v>80</v>
      </c>
      <c r="AW303" s="12" t="s">
        <v>28</v>
      </c>
      <c r="AX303" s="12" t="s">
        <v>72</v>
      </c>
      <c r="AY303" s="143" t="s">
        <v>158</v>
      </c>
    </row>
    <row r="304" spans="2:65" s="13" customFormat="1">
      <c r="B304" s="147"/>
      <c r="D304" s="142" t="s">
        <v>167</v>
      </c>
      <c r="E304" s="148" t="s">
        <v>1</v>
      </c>
      <c r="F304" s="149" t="s">
        <v>3211</v>
      </c>
      <c r="H304" s="150">
        <v>8</v>
      </c>
      <c r="L304" s="147"/>
      <c r="M304" s="151"/>
      <c r="T304" s="152"/>
      <c r="AT304" s="148" t="s">
        <v>167</v>
      </c>
      <c r="AU304" s="148" t="s">
        <v>82</v>
      </c>
      <c r="AV304" s="13" t="s">
        <v>82</v>
      </c>
      <c r="AW304" s="13" t="s">
        <v>28</v>
      </c>
      <c r="AX304" s="13" t="s">
        <v>72</v>
      </c>
      <c r="AY304" s="148" t="s">
        <v>158</v>
      </c>
    </row>
    <row r="305" spans="2:65" s="13" customFormat="1">
      <c r="B305" s="147"/>
      <c r="D305" s="142" t="s">
        <v>167</v>
      </c>
      <c r="E305" s="148" t="s">
        <v>1</v>
      </c>
      <c r="F305" s="149" t="s">
        <v>3212</v>
      </c>
      <c r="H305" s="150">
        <v>11</v>
      </c>
      <c r="L305" s="147"/>
      <c r="M305" s="151"/>
      <c r="T305" s="152"/>
      <c r="AT305" s="148" t="s">
        <v>167</v>
      </c>
      <c r="AU305" s="148" t="s">
        <v>82</v>
      </c>
      <c r="AV305" s="13" t="s">
        <v>82</v>
      </c>
      <c r="AW305" s="13" t="s">
        <v>28</v>
      </c>
      <c r="AX305" s="13" t="s">
        <v>72</v>
      </c>
      <c r="AY305" s="148" t="s">
        <v>158</v>
      </c>
    </row>
    <row r="306" spans="2:65" s="13" customFormat="1">
      <c r="B306" s="147"/>
      <c r="D306" s="142" t="s">
        <v>167</v>
      </c>
      <c r="E306" s="148" t="s">
        <v>1</v>
      </c>
      <c r="F306" s="149" t="s">
        <v>3213</v>
      </c>
      <c r="H306" s="150">
        <v>4.5999999999999996</v>
      </c>
      <c r="L306" s="147"/>
      <c r="M306" s="151"/>
      <c r="T306" s="152"/>
      <c r="AT306" s="148" t="s">
        <v>167</v>
      </c>
      <c r="AU306" s="148" t="s">
        <v>82</v>
      </c>
      <c r="AV306" s="13" t="s">
        <v>82</v>
      </c>
      <c r="AW306" s="13" t="s">
        <v>28</v>
      </c>
      <c r="AX306" s="13" t="s">
        <v>72</v>
      </c>
      <c r="AY306" s="148" t="s">
        <v>158</v>
      </c>
    </row>
    <row r="307" spans="2:65" s="14" customFormat="1">
      <c r="B307" s="153"/>
      <c r="D307" s="142" t="s">
        <v>167</v>
      </c>
      <c r="E307" s="154" t="s">
        <v>1</v>
      </c>
      <c r="F307" s="155" t="s">
        <v>200</v>
      </c>
      <c r="H307" s="156">
        <v>23.6</v>
      </c>
      <c r="L307" s="153"/>
      <c r="M307" s="157"/>
      <c r="T307" s="158"/>
      <c r="AT307" s="154" t="s">
        <v>167</v>
      </c>
      <c r="AU307" s="154" t="s">
        <v>82</v>
      </c>
      <c r="AV307" s="14" t="s">
        <v>165</v>
      </c>
      <c r="AW307" s="14" t="s">
        <v>28</v>
      </c>
      <c r="AX307" s="14" t="s">
        <v>80</v>
      </c>
      <c r="AY307" s="154" t="s">
        <v>158</v>
      </c>
    </row>
    <row r="308" spans="2:65" s="11" customFormat="1" ht="22.9" customHeight="1">
      <c r="B308" s="117"/>
      <c r="D308" s="118" t="s">
        <v>71</v>
      </c>
      <c r="E308" s="126" t="s">
        <v>1698</v>
      </c>
      <c r="F308" s="126" t="s">
        <v>1699</v>
      </c>
      <c r="J308" s="127">
        <f>BK308</f>
        <v>0</v>
      </c>
      <c r="L308" s="117"/>
      <c r="M308" s="121"/>
      <c r="P308" s="122">
        <f>SUM(P309:P316)</f>
        <v>49.439104</v>
      </c>
      <c r="R308" s="122">
        <f>SUM(R309:R316)</f>
        <v>0</v>
      </c>
      <c r="T308" s="123">
        <f>SUM(T309:T316)</f>
        <v>0</v>
      </c>
      <c r="AR308" s="118" t="s">
        <v>80</v>
      </c>
      <c r="AT308" s="124" t="s">
        <v>71</v>
      </c>
      <c r="AU308" s="124" t="s">
        <v>80</v>
      </c>
      <c r="AY308" s="118" t="s">
        <v>158</v>
      </c>
      <c r="BK308" s="125">
        <f>SUM(BK309:BK316)</f>
        <v>0</v>
      </c>
    </row>
    <row r="309" spans="2:65" s="1" customFormat="1" ht="16.5" customHeight="1">
      <c r="B309" s="128"/>
      <c r="C309" s="129" t="s">
        <v>387</v>
      </c>
      <c r="D309" s="129" t="s">
        <v>160</v>
      </c>
      <c r="E309" s="130" t="s">
        <v>1701</v>
      </c>
      <c r="F309" s="131" t="s">
        <v>1702</v>
      </c>
      <c r="G309" s="132" t="s">
        <v>188</v>
      </c>
      <c r="H309" s="133">
        <v>13.023999999999999</v>
      </c>
      <c r="I309" s="184"/>
      <c r="J309" s="134">
        <f>ROUND(I309*H309,2)</f>
        <v>0</v>
      </c>
      <c r="K309" s="131" t="s">
        <v>164</v>
      </c>
      <c r="L309" s="29"/>
      <c r="M309" s="135" t="s">
        <v>1</v>
      </c>
      <c r="N309" s="136" t="s">
        <v>37</v>
      </c>
      <c r="O309" s="137">
        <v>0.27700000000000002</v>
      </c>
      <c r="P309" s="137">
        <f>O309*H309</f>
        <v>3.6076480000000002</v>
      </c>
      <c r="Q309" s="137">
        <v>0</v>
      </c>
      <c r="R309" s="137">
        <f>Q309*H309</f>
        <v>0</v>
      </c>
      <c r="S309" s="137">
        <v>0</v>
      </c>
      <c r="T309" s="138">
        <f>S309*H309</f>
        <v>0</v>
      </c>
      <c r="AR309" s="139" t="s">
        <v>165</v>
      </c>
      <c r="AT309" s="139" t="s">
        <v>160</v>
      </c>
      <c r="AU309" s="139" t="s">
        <v>82</v>
      </c>
      <c r="AY309" s="17" t="s">
        <v>158</v>
      </c>
      <c r="BE309" s="140">
        <f>IF(N309="základní",J309,0)</f>
        <v>0</v>
      </c>
      <c r="BF309" s="140">
        <f>IF(N309="snížená",J309,0)</f>
        <v>0</v>
      </c>
      <c r="BG309" s="140">
        <f>IF(N309="zákl. přenesená",J309,0)</f>
        <v>0</v>
      </c>
      <c r="BH309" s="140">
        <f>IF(N309="sníž. přenesená",J309,0)</f>
        <v>0</v>
      </c>
      <c r="BI309" s="140">
        <f>IF(N309="nulová",J309,0)</f>
        <v>0</v>
      </c>
      <c r="BJ309" s="17" t="s">
        <v>80</v>
      </c>
      <c r="BK309" s="140">
        <f>ROUND(I309*H309,2)</f>
        <v>0</v>
      </c>
      <c r="BL309" s="17" t="s">
        <v>165</v>
      </c>
      <c r="BM309" s="139" t="s">
        <v>3214</v>
      </c>
    </row>
    <row r="310" spans="2:65" s="1" customFormat="1" ht="33" customHeight="1">
      <c r="B310" s="128"/>
      <c r="C310" s="129" t="s">
        <v>392</v>
      </c>
      <c r="D310" s="129" t="s">
        <v>160</v>
      </c>
      <c r="E310" s="130" t="s">
        <v>1705</v>
      </c>
      <c r="F310" s="131" t="s">
        <v>1706</v>
      </c>
      <c r="G310" s="132" t="s">
        <v>188</v>
      </c>
      <c r="H310" s="133">
        <v>13.023999999999999</v>
      </c>
      <c r="I310" s="184"/>
      <c r="J310" s="134">
        <f>ROUND(I310*H310,2)</f>
        <v>0</v>
      </c>
      <c r="K310" s="131" t="s">
        <v>164</v>
      </c>
      <c r="L310" s="29"/>
      <c r="M310" s="135" t="s">
        <v>1</v>
      </c>
      <c r="N310" s="136" t="s">
        <v>37</v>
      </c>
      <c r="O310" s="137">
        <v>3.31</v>
      </c>
      <c r="P310" s="137">
        <f>O310*H310</f>
        <v>43.109439999999999</v>
      </c>
      <c r="Q310" s="137">
        <v>0</v>
      </c>
      <c r="R310" s="137">
        <f>Q310*H310</f>
        <v>0</v>
      </c>
      <c r="S310" s="137">
        <v>0</v>
      </c>
      <c r="T310" s="138">
        <f>S310*H310</f>
        <v>0</v>
      </c>
      <c r="AR310" s="139" t="s">
        <v>165</v>
      </c>
      <c r="AT310" s="139" t="s">
        <v>160</v>
      </c>
      <c r="AU310" s="139" t="s">
        <v>82</v>
      </c>
      <c r="AY310" s="17" t="s">
        <v>158</v>
      </c>
      <c r="BE310" s="140">
        <f>IF(N310="základní",J310,0)</f>
        <v>0</v>
      </c>
      <c r="BF310" s="140">
        <f>IF(N310="snížená",J310,0)</f>
        <v>0</v>
      </c>
      <c r="BG310" s="140">
        <f>IF(N310="zákl. přenesená",J310,0)</f>
        <v>0</v>
      </c>
      <c r="BH310" s="140">
        <f>IF(N310="sníž. přenesená",J310,0)</f>
        <v>0</v>
      </c>
      <c r="BI310" s="140">
        <f>IF(N310="nulová",J310,0)</f>
        <v>0</v>
      </c>
      <c r="BJ310" s="17" t="s">
        <v>80</v>
      </c>
      <c r="BK310" s="140">
        <f>ROUND(I310*H310,2)</f>
        <v>0</v>
      </c>
      <c r="BL310" s="17" t="s">
        <v>165</v>
      </c>
      <c r="BM310" s="139" t="s">
        <v>3215</v>
      </c>
    </row>
    <row r="311" spans="2:65" s="1" customFormat="1" ht="24.2" customHeight="1">
      <c r="B311" s="128"/>
      <c r="C311" s="129" t="s">
        <v>398</v>
      </c>
      <c r="D311" s="129" t="s">
        <v>160</v>
      </c>
      <c r="E311" s="130" t="s">
        <v>1709</v>
      </c>
      <c r="F311" s="131" t="s">
        <v>1710</v>
      </c>
      <c r="G311" s="132" t="s">
        <v>188</v>
      </c>
      <c r="H311" s="133">
        <v>13.023999999999999</v>
      </c>
      <c r="I311" s="184"/>
      <c r="J311" s="134">
        <f>ROUND(I311*H311,2)</f>
        <v>0</v>
      </c>
      <c r="K311" s="131" t="s">
        <v>164</v>
      </c>
      <c r="L311" s="29"/>
      <c r="M311" s="135" t="s">
        <v>1</v>
      </c>
      <c r="N311" s="136" t="s">
        <v>37</v>
      </c>
      <c r="O311" s="137">
        <v>0.125</v>
      </c>
      <c r="P311" s="137">
        <f>O311*H311</f>
        <v>1.6279999999999999</v>
      </c>
      <c r="Q311" s="137">
        <v>0</v>
      </c>
      <c r="R311" s="137">
        <f>Q311*H311</f>
        <v>0</v>
      </c>
      <c r="S311" s="137">
        <v>0</v>
      </c>
      <c r="T311" s="138">
        <f>S311*H311</f>
        <v>0</v>
      </c>
      <c r="AR311" s="139" t="s">
        <v>165</v>
      </c>
      <c r="AT311" s="139" t="s">
        <v>160</v>
      </c>
      <c r="AU311" s="139" t="s">
        <v>82</v>
      </c>
      <c r="AY311" s="17" t="s">
        <v>158</v>
      </c>
      <c r="BE311" s="140">
        <f>IF(N311="základní",J311,0)</f>
        <v>0</v>
      </c>
      <c r="BF311" s="140">
        <f>IF(N311="snížená",J311,0)</f>
        <v>0</v>
      </c>
      <c r="BG311" s="140">
        <f>IF(N311="zákl. přenesená",J311,0)</f>
        <v>0</v>
      </c>
      <c r="BH311" s="140">
        <f>IF(N311="sníž. přenesená",J311,0)</f>
        <v>0</v>
      </c>
      <c r="BI311" s="140">
        <f>IF(N311="nulová",J311,0)</f>
        <v>0</v>
      </c>
      <c r="BJ311" s="17" t="s">
        <v>80</v>
      </c>
      <c r="BK311" s="140">
        <f>ROUND(I311*H311,2)</f>
        <v>0</v>
      </c>
      <c r="BL311" s="17" t="s">
        <v>165</v>
      </c>
      <c r="BM311" s="139" t="s">
        <v>3216</v>
      </c>
    </row>
    <row r="312" spans="2:65" s="1" customFormat="1" ht="24.2" customHeight="1">
      <c r="B312" s="128"/>
      <c r="C312" s="129" t="s">
        <v>407</v>
      </c>
      <c r="D312" s="129" t="s">
        <v>160</v>
      </c>
      <c r="E312" s="130" t="s">
        <v>1713</v>
      </c>
      <c r="F312" s="131" t="s">
        <v>1714</v>
      </c>
      <c r="G312" s="132" t="s">
        <v>188</v>
      </c>
      <c r="H312" s="133">
        <v>182.33600000000001</v>
      </c>
      <c r="I312" s="184"/>
      <c r="J312" s="134">
        <f>ROUND(I312*H312,2)</f>
        <v>0</v>
      </c>
      <c r="K312" s="131" t="s">
        <v>164</v>
      </c>
      <c r="L312" s="29"/>
      <c r="M312" s="135" t="s">
        <v>1</v>
      </c>
      <c r="N312" s="136" t="s">
        <v>37</v>
      </c>
      <c r="O312" s="137">
        <v>6.0000000000000001E-3</v>
      </c>
      <c r="P312" s="137">
        <f>O312*H312</f>
        <v>1.0940160000000001</v>
      </c>
      <c r="Q312" s="137">
        <v>0</v>
      </c>
      <c r="R312" s="137">
        <f>Q312*H312</f>
        <v>0</v>
      </c>
      <c r="S312" s="137">
        <v>0</v>
      </c>
      <c r="T312" s="138">
        <f>S312*H312</f>
        <v>0</v>
      </c>
      <c r="AR312" s="139" t="s">
        <v>165</v>
      </c>
      <c r="AT312" s="139" t="s">
        <v>160</v>
      </c>
      <c r="AU312" s="139" t="s">
        <v>82</v>
      </c>
      <c r="AY312" s="17" t="s">
        <v>158</v>
      </c>
      <c r="BE312" s="140">
        <f>IF(N312="základní",J312,0)</f>
        <v>0</v>
      </c>
      <c r="BF312" s="140">
        <f>IF(N312="snížená",J312,0)</f>
        <v>0</v>
      </c>
      <c r="BG312" s="140">
        <f>IF(N312="zákl. přenesená",J312,0)</f>
        <v>0</v>
      </c>
      <c r="BH312" s="140">
        <f>IF(N312="sníž. přenesená",J312,0)</f>
        <v>0</v>
      </c>
      <c r="BI312" s="140">
        <f>IF(N312="nulová",J312,0)</f>
        <v>0</v>
      </c>
      <c r="BJ312" s="17" t="s">
        <v>80</v>
      </c>
      <c r="BK312" s="140">
        <f>ROUND(I312*H312,2)</f>
        <v>0</v>
      </c>
      <c r="BL312" s="17" t="s">
        <v>165</v>
      </c>
      <c r="BM312" s="139" t="s">
        <v>3217</v>
      </c>
    </row>
    <row r="313" spans="2:65" s="13" customFormat="1">
      <c r="B313" s="147"/>
      <c r="D313" s="142" t="s">
        <v>167</v>
      </c>
      <c r="F313" s="149" t="s">
        <v>3218</v>
      </c>
      <c r="H313" s="150">
        <v>182.33600000000001</v>
      </c>
      <c r="L313" s="147"/>
      <c r="M313" s="151"/>
      <c r="T313" s="152"/>
      <c r="AT313" s="148" t="s">
        <v>167</v>
      </c>
      <c r="AU313" s="148" t="s">
        <v>82</v>
      </c>
      <c r="AV313" s="13" t="s">
        <v>82</v>
      </c>
      <c r="AW313" s="13" t="s">
        <v>3</v>
      </c>
      <c r="AX313" s="13" t="s">
        <v>80</v>
      </c>
      <c r="AY313" s="148" t="s">
        <v>158</v>
      </c>
    </row>
    <row r="314" spans="2:65" s="1" customFormat="1" ht="44.25" customHeight="1">
      <c r="B314" s="128"/>
      <c r="C314" s="129" t="s">
        <v>417</v>
      </c>
      <c r="D314" s="129" t="s">
        <v>160</v>
      </c>
      <c r="E314" s="130" t="s">
        <v>1740</v>
      </c>
      <c r="F314" s="131" t="s">
        <v>1741</v>
      </c>
      <c r="G314" s="132" t="s">
        <v>188</v>
      </c>
      <c r="H314" s="133">
        <v>13.023999999999999</v>
      </c>
      <c r="I314" s="184"/>
      <c r="J314" s="134">
        <f>ROUND(I314*H314,2)</f>
        <v>0</v>
      </c>
      <c r="K314" s="131" t="s">
        <v>164</v>
      </c>
      <c r="L314" s="29"/>
      <c r="M314" s="135" t="s">
        <v>1</v>
      </c>
      <c r="N314" s="136" t="s">
        <v>37</v>
      </c>
      <c r="O314" s="137">
        <v>0</v>
      </c>
      <c r="P314" s="137">
        <f>O314*H314</f>
        <v>0</v>
      </c>
      <c r="Q314" s="137">
        <v>0</v>
      </c>
      <c r="R314" s="137">
        <f>Q314*H314</f>
        <v>0</v>
      </c>
      <c r="S314" s="137">
        <v>0</v>
      </c>
      <c r="T314" s="138">
        <f>S314*H314</f>
        <v>0</v>
      </c>
      <c r="AR314" s="139" t="s">
        <v>165</v>
      </c>
      <c r="AT314" s="139" t="s">
        <v>160</v>
      </c>
      <c r="AU314" s="139" t="s">
        <v>82</v>
      </c>
      <c r="AY314" s="17" t="s">
        <v>158</v>
      </c>
      <c r="BE314" s="140">
        <f>IF(N314="základní",J314,0)</f>
        <v>0</v>
      </c>
      <c r="BF314" s="140">
        <f>IF(N314="snížená",J314,0)</f>
        <v>0</v>
      </c>
      <c r="BG314" s="140">
        <f>IF(N314="zákl. přenesená",J314,0)</f>
        <v>0</v>
      </c>
      <c r="BH314" s="140">
        <f>IF(N314="sníž. přenesená",J314,0)</f>
        <v>0</v>
      </c>
      <c r="BI314" s="140">
        <f>IF(N314="nulová",J314,0)</f>
        <v>0</v>
      </c>
      <c r="BJ314" s="17" t="s">
        <v>80</v>
      </c>
      <c r="BK314" s="140">
        <f>ROUND(I314*H314,2)</f>
        <v>0</v>
      </c>
      <c r="BL314" s="17" t="s">
        <v>165</v>
      </c>
      <c r="BM314" s="139" t="s">
        <v>3219</v>
      </c>
    </row>
    <row r="315" spans="2:65" s="12" customFormat="1">
      <c r="B315" s="141"/>
      <c r="D315" s="142" t="s">
        <v>167</v>
      </c>
      <c r="E315" s="143" t="s">
        <v>1</v>
      </c>
      <c r="F315" s="144" t="s">
        <v>1743</v>
      </c>
      <c r="H315" s="143" t="s">
        <v>1</v>
      </c>
      <c r="L315" s="141"/>
      <c r="M315" s="145"/>
      <c r="T315" s="146"/>
      <c r="AT315" s="143" t="s">
        <v>167</v>
      </c>
      <c r="AU315" s="143" t="s">
        <v>82</v>
      </c>
      <c r="AV315" s="12" t="s">
        <v>80</v>
      </c>
      <c r="AW315" s="12" t="s">
        <v>28</v>
      </c>
      <c r="AX315" s="12" t="s">
        <v>72</v>
      </c>
      <c r="AY315" s="143" t="s">
        <v>158</v>
      </c>
    </row>
    <row r="316" spans="2:65" s="13" customFormat="1">
      <c r="B316" s="147"/>
      <c r="D316" s="142" t="s">
        <v>167</v>
      </c>
      <c r="E316" s="148" t="s">
        <v>1</v>
      </c>
      <c r="F316" s="149" t="s">
        <v>3220</v>
      </c>
      <c r="H316" s="150">
        <v>13.023999999999999</v>
      </c>
      <c r="L316" s="147"/>
      <c r="M316" s="151"/>
      <c r="T316" s="152"/>
      <c r="AT316" s="148" t="s">
        <v>167</v>
      </c>
      <c r="AU316" s="148" t="s">
        <v>82</v>
      </c>
      <c r="AV316" s="13" t="s">
        <v>82</v>
      </c>
      <c r="AW316" s="13" t="s">
        <v>28</v>
      </c>
      <c r="AX316" s="13" t="s">
        <v>80</v>
      </c>
      <c r="AY316" s="148" t="s">
        <v>158</v>
      </c>
    </row>
    <row r="317" spans="2:65" s="11" customFormat="1" ht="22.9" customHeight="1">
      <c r="B317" s="117"/>
      <c r="D317" s="118" t="s">
        <v>71</v>
      </c>
      <c r="E317" s="126" t="s">
        <v>1745</v>
      </c>
      <c r="F317" s="126" t="s">
        <v>1746</v>
      </c>
      <c r="J317" s="127">
        <f>BK317</f>
        <v>0</v>
      </c>
      <c r="L317" s="117"/>
      <c r="M317" s="121"/>
      <c r="P317" s="122">
        <f>P318</f>
        <v>103.07288</v>
      </c>
      <c r="R317" s="122">
        <f>R318</f>
        <v>0</v>
      </c>
      <c r="T317" s="123">
        <f>T318</f>
        <v>0</v>
      </c>
      <c r="AR317" s="118" t="s">
        <v>80</v>
      </c>
      <c r="AT317" s="124" t="s">
        <v>71</v>
      </c>
      <c r="AU317" s="124" t="s">
        <v>80</v>
      </c>
      <c r="AY317" s="118" t="s">
        <v>158</v>
      </c>
      <c r="BK317" s="125">
        <f>BK318</f>
        <v>0</v>
      </c>
    </row>
    <row r="318" spans="2:65" s="1" customFormat="1" ht="24.2" customHeight="1">
      <c r="B318" s="128"/>
      <c r="C318" s="129" t="s">
        <v>425</v>
      </c>
      <c r="D318" s="129" t="s">
        <v>160</v>
      </c>
      <c r="E318" s="130" t="s">
        <v>1748</v>
      </c>
      <c r="F318" s="131" t="s">
        <v>1749</v>
      </c>
      <c r="G318" s="132" t="s">
        <v>188</v>
      </c>
      <c r="H318" s="133">
        <v>37.130000000000003</v>
      </c>
      <c r="I318" s="184"/>
      <c r="J318" s="134">
        <f>ROUND(I318*H318,2)</f>
        <v>0</v>
      </c>
      <c r="K318" s="131" t="s">
        <v>164</v>
      </c>
      <c r="L318" s="29"/>
      <c r="M318" s="135" t="s">
        <v>1</v>
      </c>
      <c r="N318" s="136" t="s">
        <v>37</v>
      </c>
      <c r="O318" s="137">
        <v>2.7759999999999998</v>
      </c>
      <c r="P318" s="137">
        <f>O318*H318</f>
        <v>103.07288</v>
      </c>
      <c r="Q318" s="137">
        <v>0</v>
      </c>
      <c r="R318" s="137">
        <f>Q318*H318</f>
        <v>0</v>
      </c>
      <c r="S318" s="137">
        <v>0</v>
      </c>
      <c r="T318" s="138">
        <f>S318*H318</f>
        <v>0</v>
      </c>
      <c r="AR318" s="139" t="s">
        <v>165</v>
      </c>
      <c r="AT318" s="139" t="s">
        <v>160</v>
      </c>
      <c r="AU318" s="139" t="s">
        <v>82</v>
      </c>
      <c r="AY318" s="17" t="s">
        <v>158</v>
      </c>
      <c r="BE318" s="140">
        <f>IF(N318="základní",J318,0)</f>
        <v>0</v>
      </c>
      <c r="BF318" s="140">
        <f>IF(N318="snížená",J318,0)</f>
        <v>0</v>
      </c>
      <c r="BG318" s="140">
        <f>IF(N318="zákl. přenesená",J318,0)</f>
        <v>0</v>
      </c>
      <c r="BH318" s="140">
        <f>IF(N318="sníž. přenesená",J318,0)</f>
        <v>0</v>
      </c>
      <c r="BI318" s="140">
        <f>IF(N318="nulová",J318,0)</f>
        <v>0</v>
      </c>
      <c r="BJ318" s="17" t="s">
        <v>80</v>
      </c>
      <c r="BK318" s="140">
        <f>ROUND(I318*H318,2)</f>
        <v>0</v>
      </c>
      <c r="BL318" s="17" t="s">
        <v>165</v>
      </c>
      <c r="BM318" s="139" t="s">
        <v>3221</v>
      </c>
    </row>
    <row r="319" spans="2:65" s="11" customFormat="1" ht="25.9" customHeight="1">
      <c r="B319" s="117"/>
      <c r="D319" s="118" t="s">
        <v>71</v>
      </c>
      <c r="E319" s="119" t="s">
        <v>1751</v>
      </c>
      <c r="F319" s="119" t="s">
        <v>1752</v>
      </c>
      <c r="J319" s="120">
        <f>BK319</f>
        <v>0</v>
      </c>
      <c r="L319" s="117"/>
      <c r="M319" s="121"/>
      <c r="P319" s="122">
        <f>P320+P343+P347+P349+P390+P423+P434+P440+P488+P491</f>
        <v>447.43390799999997</v>
      </c>
      <c r="R319" s="122">
        <f>R320+R343+R347+R349+R390+R423+R434+R440+R488+R491</f>
        <v>1.6319820000000003</v>
      </c>
      <c r="T319" s="123">
        <f>T320+T343+T347+T349+T390+T423+T434+T440+T488+T491</f>
        <v>8.6603899999999996</v>
      </c>
      <c r="AR319" s="118" t="s">
        <v>82</v>
      </c>
      <c r="AT319" s="124" t="s">
        <v>71</v>
      </c>
      <c r="AU319" s="124" t="s">
        <v>72</v>
      </c>
      <c r="AY319" s="118" t="s">
        <v>158</v>
      </c>
      <c r="BK319" s="125">
        <f>BK320+BK343+BK347+BK349+BK390+BK423+BK434+BK440+BK488+BK491</f>
        <v>0</v>
      </c>
    </row>
    <row r="320" spans="2:65" s="11" customFormat="1" ht="22.9" customHeight="1">
      <c r="B320" s="117"/>
      <c r="D320" s="118" t="s">
        <v>71</v>
      </c>
      <c r="E320" s="126" t="s">
        <v>1753</v>
      </c>
      <c r="F320" s="126" t="s">
        <v>1754</v>
      </c>
      <c r="J320" s="127">
        <f>BK320</f>
        <v>0</v>
      </c>
      <c r="L320" s="117"/>
      <c r="M320" s="121"/>
      <c r="P320" s="122">
        <f>SUM(P321:P342)</f>
        <v>8.7938120000000009</v>
      </c>
      <c r="R320" s="122">
        <f>SUM(R321:R342)</f>
        <v>0.113592</v>
      </c>
      <c r="T320" s="123">
        <f>SUM(T321:T342)</f>
        <v>2.8320000000000001E-2</v>
      </c>
      <c r="AR320" s="118" t="s">
        <v>82</v>
      </c>
      <c r="AT320" s="124" t="s">
        <v>71</v>
      </c>
      <c r="AU320" s="124" t="s">
        <v>80</v>
      </c>
      <c r="AY320" s="118" t="s">
        <v>158</v>
      </c>
      <c r="BK320" s="125">
        <f>SUM(BK321:BK342)</f>
        <v>0</v>
      </c>
    </row>
    <row r="321" spans="2:65" s="1" customFormat="1" ht="24.2" customHeight="1">
      <c r="B321" s="128"/>
      <c r="C321" s="129" t="s">
        <v>433</v>
      </c>
      <c r="D321" s="129" t="s">
        <v>160</v>
      </c>
      <c r="E321" s="130" t="s">
        <v>1756</v>
      </c>
      <c r="F321" s="131" t="s">
        <v>1757</v>
      </c>
      <c r="G321" s="132" t="s">
        <v>212</v>
      </c>
      <c r="H321" s="133">
        <v>7.08</v>
      </c>
      <c r="I321" s="184"/>
      <c r="J321" s="134">
        <f>ROUND(I321*H321,2)</f>
        <v>0</v>
      </c>
      <c r="K321" s="131" t="s">
        <v>164</v>
      </c>
      <c r="L321" s="29"/>
      <c r="M321" s="135" t="s">
        <v>1</v>
      </c>
      <c r="N321" s="136" t="s">
        <v>37</v>
      </c>
      <c r="O321" s="137">
        <v>2.4E-2</v>
      </c>
      <c r="P321" s="137">
        <f>O321*H321</f>
        <v>0.16992000000000002</v>
      </c>
      <c r="Q321" s="137">
        <v>0</v>
      </c>
      <c r="R321" s="137">
        <f>Q321*H321</f>
        <v>0</v>
      </c>
      <c r="S321" s="137">
        <v>0</v>
      </c>
      <c r="T321" s="138">
        <f>S321*H321</f>
        <v>0</v>
      </c>
      <c r="AR321" s="139" t="s">
        <v>255</v>
      </c>
      <c r="AT321" s="139" t="s">
        <v>160</v>
      </c>
      <c r="AU321" s="139" t="s">
        <v>82</v>
      </c>
      <c r="AY321" s="17" t="s">
        <v>158</v>
      </c>
      <c r="BE321" s="140">
        <f>IF(N321="základní",J321,0)</f>
        <v>0</v>
      </c>
      <c r="BF321" s="140">
        <f>IF(N321="snížená",J321,0)</f>
        <v>0</v>
      </c>
      <c r="BG321" s="140">
        <f>IF(N321="zákl. přenesená",J321,0)</f>
        <v>0</v>
      </c>
      <c r="BH321" s="140">
        <f>IF(N321="sníž. přenesená",J321,0)</f>
        <v>0</v>
      </c>
      <c r="BI321" s="140">
        <f>IF(N321="nulová",J321,0)</f>
        <v>0</v>
      </c>
      <c r="BJ321" s="17" t="s">
        <v>80</v>
      </c>
      <c r="BK321" s="140">
        <f>ROUND(I321*H321,2)</f>
        <v>0</v>
      </c>
      <c r="BL321" s="17" t="s">
        <v>255</v>
      </c>
      <c r="BM321" s="139" t="s">
        <v>3222</v>
      </c>
    </row>
    <row r="322" spans="2:65" s="12" customFormat="1" ht="22.5">
      <c r="B322" s="141"/>
      <c r="D322" s="142" t="s">
        <v>167</v>
      </c>
      <c r="E322" s="143" t="s">
        <v>1</v>
      </c>
      <c r="F322" s="144" t="s">
        <v>3165</v>
      </c>
      <c r="H322" s="143" t="s">
        <v>1</v>
      </c>
      <c r="L322" s="141"/>
      <c r="M322" s="145"/>
      <c r="T322" s="146"/>
      <c r="AT322" s="143" t="s">
        <v>167</v>
      </c>
      <c r="AU322" s="143" t="s">
        <v>82</v>
      </c>
      <c r="AV322" s="12" t="s">
        <v>80</v>
      </c>
      <c r="AW322" s="12" t="s">
        <v>28</v>
      </c>
      <c r="AX322" s="12" t="s">
        <v>72</v>
      </c>
      <c r="AY322" s="143" t="s">
        <v>158</v>
      </c>
    </row>
    <row r="323" spans="2:65" s="13" customFormat="1">
      <c r="B323" s="147"/>
      <c r="D323" s="142" t="s">
        <v>167</v>
      </c>
      <c r="E323" s="148" t="s">
        <v>1</v>
      </c>
      <c r="F323" s="149" t="s">
        <v>3223</v>
      </c>
      <c r="H323" s="150">
        <v>7.08</v>
      </c>
      <c r="L323" s="147"/>
      <c r="M323" s="151"/>
      <c r="T323" s="152"/>
      <c r="AT323" s="148" t="s">
        <v>167</v>
      </c>
      <c r="AU323" s="148" t="s">
        <v>82</v>
      </c>
      <c r="AV323" s="13" t="s">
        <v>82</v>
      </c>
      <c r="AW323" s="13" t="s">
        <v>28</v>
      </c>
      <c r="AX323" s="13" t="s">
        <v>80</v>
      </c>
      <c r="AY323" s="148" t="s">
        <v>158</v>
      </c>
    </row>
    <row r="324" spans="2:65" s="1" customFormat="1" ht="16.5" customHeight="1">
      <c r="B324" s="128"/>
      <c r="C324" s="159" t="s">
        <v>440</v>
      </c>
      <c r="D324" s="159" t="s">
        <v>242</v>
      </c>
      <c r="E324" s="160" t="s">
        <v>1762</v>
      </c>
      <c r="F324" s="161" t="s">
        <v>1763</v>
      </c>
      <c r="G324" s="162" t="s">
        <v>188</v>
      </c>
      <c r="H324" s="163">
        <v>2E-3</v>
      </c>
      <c r="I324" s="188"/>
      <c r="J324" s="164">
        <f>ROUND(I324*H324,2)</f>
        <v>0</v>
      </c>
      <c r="K324" s="161" t="s">
        <v>164</v>
      </c>
      <c r="L324" s="165"/>
      <c r="M324" s="166" t="s">
        <v>1</v>
      </c>
      <c r="N324" s="167" t="s">
        <v>37</v>
      </c>
      <c r="O324" s="137">
        <v>0</v>
      </c>
      <c r="P324" s="137">
        <f>O324*H324</f>
        <v>0</v>
      </c>
      <c r="Q324" s="137">
        <v>1</v>
      </c>
      <c r="R324" s="137">
        <f>Q324*H324</f>
        <v>2E-3</v>
      </c>
      <c r="S324" s="137">
        <v>0</v>
      </c>
      <c r="T324" s="138">
        <f>S324*H324</f>
        <v>0</v>
      </c>
      <c r="AR324" s="139" t="s">
        <v>357</v>
      </c>
      <c r="AT324" s="139" t="s">
        <v>242</v>
      </c>
      <c r="AU324" s="139" t="s">
        <v>82</v>
      </c>
      <c r="AY324" s="17" t="s">
        <v>158</v>
      </c>
      <c r="BE324" s="140">
        <f>IF(N324="základní",J324,0)</f>
        <v>0</v>
      </c>
      <c r="BF324" s="140">
        <f>IF(N324="snížená",J324,0)</f>
        <v>0</v>
      </c>
      <c r="BG324" s="140">
        <f>IF(N324="zákl. přenesená",J324,0)</f>
        <v>0</v>
      </c>
      <c r="BH324" s="140">
        <f>IF(N324="sníž. přenesená",J324,0)</f>
        <v>0</v>
      </c>
      <c r="BI324" s="140">
        <f>IF(N324="nulová",J324,0)</f>
        <v>0</v>
      </c>
      <c r="BJ324" s="17" t="s">
        <v>80</v>
      </c>
      <c r="BK324" s="140">
        <f>ROUND(I324*H324,2)</f>
        <v>0</v>
      </c>
      <c r="BL324" s="17" t="s">
        <v>255</v>
      </c>
      <c r="BM324" s="139" t="s">
        <v>3224</v>
      </c>
    </row>
    <row r="325" spans="2:65" s="13" customFormat="1">
      <c r="B325" s="147"/>
      <c r="D325" s="142" t="s">
        <v>167</v>
      </c>
      <c r="F325" s="149" t="s">
        <v>3225</v>
      </c>
      <c r="H325" s="150">
        <v>2E-3</v>
      </c>
      <c r="L325" s="147"/>
      <c r="M325" s="151"/>
      <c r="T325" s="152"/>
      <c r="AT325" s="148" t="s">
        <v>167</v>
      </c>
      <c r="AU325" s="148" t="s">
        <v>82</v>
      </c>
      <c r="AV325" s="13" t="s">
        <v>82</v>
      </c>
      <c r="AW325" s="13" t="s">
        <v>3</v>
      </c>
      <c r="AX325" s="13" t="s">
        <v>80</v>
      </c>
      <c r="AY325" s="148" t="s">
        <v>158</v>
      </c>
    </row>
    <row r="326" spans="2:65" s="1" customFormat="1" ht="16.5" customHeight="1">
      <c r="B326" s="128"/>
      <c r="C326" s="129" t="s">
        <v>446</v>
      </c>
      <c r="D326" s="129" t="s">
        <v>160</v>
      </c>
      <c r="E326" s="130" t="s">
        <v>1776</v>
      </c>
      <c r="F326" s="131" t="s">
        <v>1777</v>
      </c>
      <c r="G326" s="132" t="s">
        <v>212</v>
      </c>
      <c r="H326" s="133">
        <v>7.08</v>
      </c>
      <c r="I326" s="184"/>
      <c r="J326" s="134">
        <f>ROUND(I326*H326,2)</f>
        <v>0</v>
      </c>
      <c r="K326" s="131" t="s">
        <v>164</v>
      </c>
      <c r="L326" s="29"/>
      <c r="M326" s="135" t="s">
        <v>1</v>
      </c>
      <c r="N326" s="136" t="s">
        <v>37</v>
      </c>
      <c r="O326" s="137">
        <v>5.6000000000000001E-2</v>
      </c>
      <c r="P326" s="137">
        <f>O326*H326</f>
        <v>0.39648</v>
      </c>
      <c r="Q326" s="137">
        <v>0</v>
      </c>
      <c r="R326" s="137">
        <f>Q326*H326</f>
        <v>0</v>
      </c>
      <c r="S326" s="137">
        <v>4.0000000000000001E-3</v>
      </c>
      <c r="T326" s="138">
        <f>S326*H326</f>
        <v>2.8320000000000001E-2</v>
      </c>
      <c r="AR326" s="139" t="s">
        <v>255</v>
      </c>
      <c r="AT326" s="139" t="s">
        <v>160</v>
      </c>
      <c r="AU326" s="139" t="s">
        <v>82</v>
      </c>
      <c r="AY326" s="17" t="s">
        <v>158</v>
      </c>
      <c r="BE326" s="140">
        <f>IF(N326="základní",J326,0)</f>
        <v>0</v>
      </c>
      <c r="BF326" s="140">
        <f>IF(N326="snížená",J326,0)</f>
        <v>0</v>
      </c>
      <c r="BG326" s="140">
        <f>IF(N326="zákl. přenesená",J326,0)</f>
        <v>0</v>
      </c>
      <c r="BH326" s="140">
        <f>IF(N326="sníž. přenesená",J326,0)</f>
        <v>0</v>
      </c>
      <c r="BI326" s="140">
        <f>IF(N326="nulová",J326,0)</f>
        <v>0</v>
      </c>
      <c r="BJ326" s="17" t="s">
        <v>80</v>
      </c>
      <c r="BK326" s="140">
        <f>ROUND(I326*H326,2)</f>
        <v>0</v>
      </c>
      <c r="BL326" s="17" t="s">
        <v>255</v>
      </c>
      <c r="BM326" s="139" t="s">
        <v>3226</v>
      </c>
    </row>
    <row r="327" spans="2:65" s="12" customFormat="1" ht="22.5">
      <c r="B327" s="141"/>
      <c r="D327" s="142" t="s">
        <v>167</v>
      </c>
      <c r="E327" s="143" t="s">
        <v>1</v>
      </c>
      <c r="F327" s="144" t="s">
        <v>3165</v>
      </c>
      <c r="H327" s="143" t="s">
        <v>1</v>
      </c>
      <c r="L327" s="141"/>
      <c r="M327" s="145"/>
      <c r="T327" s="146"/>
      <c r="AT327" s="143" t="s">
        <v>167</v>
      </c>
      <c r="AU327" s="143" t="s">
        <v>82</v>
      </c>
      <c r="AV327" s="12" t="s">
        <v>80</v>
      </c>
      <c r="AW327" s="12" t="s">
        <v>28</v>
      </c>
      <c r="AX327" s="12" t="s">
        <v>72</v>
      </c>
      <c r="AY327" s="143" t="s">
        <v>158</v>
      </c>
    </row>
    <row r="328" spans="2:65" s="13" customFormat="1">
      <c r="B328" s="147"/>
      <c r="D328" s="142" t="s">
        <v>167</v>
      </c>
      <c r="E328" s="148" t="s">
        <v>1</v>
      </c>
      <c r="F328" s="149" t="s">
        <v>3223</v>
      </c>
      <c r="H328" s="150">
        <v>7.08</v>
      </c>
      <c r="L328" s="147"/>
      <c r="M328" s="151"/>
      <c r="T328" s="152"/>
      <c r="AT328" s="148" t="s">
        <v>167</v>
      </c>
      <c r="AU328" s="148" t="s">
        <v>82</v>
      </c>
      <c r="AV328" s="13" t="s">
        <v>82</v>
      </c>
      <c r="AW328" s="13" t="s">
        <v>28</v>
      </c>
      <c r="AX328" s="13" t="s">
        <v>80</v>
      </c>
      <c r="AY328" s="148" t="s">
        <v>158</v>
      </c>
    </row>
    <row r="329" spans="2:65" s="1" customFormat="1" ht="24.2" customHeight="1">
      <c r="B329" s="128"/>
      <c r="C329" s="129" t="s">
        <v>452</v>
      </c>
      <c r="D329" s="129" t="s">
        <v>160</v>
      </c>
      <c r="E329" s="130" t="s">
        <v>1781</v>
      </c>
      <c r="F329" s="131" t="s">
        <v>1782</v>
      </c>
      <c r="G329" s="132" t="s">
        <v>212</v>
      </c>
      <c r="H329" s="133">
        <v>7.08</v>
      </c>
      <c r="I329" s="184"/>
      <c r="J329" s="134">
        <f>ROUND(I329*H329,2)</f>
        <v>0</v>
      </c>
      <c r="K329" s="131" t="s">
        <v>164</v>
      </c>
      <c r="L329" s="29"/>
      <c r="M329" s="135" t="s">
        <v>1</v>
      </c>
      <c r="N329" s="136" t="s">
        <v>37</v>
      </c>
      <c r="O329" s="137">
        <v>0.222</v>
      </c>
      <c r="P329" s="137">
        <f>O329*H329</f>
        <v>1.57176</v>
      </c>
      <c r="Q329" s="137">
        <v>4.0000000000000002E-4</v>
      </c>
      <c r="R329" s="137">
        <f>Q329*H329</f>
        <v>2.8320000000000003E-3</v>
      </c>
      <c r="S329" s="137">
        <v>0</v>
      </c>
      <c r="T329" s="138">
        <f>S329*H329</f>
        <v>0</v>
      </c>
      <c r="AR329" s="139" t="s">
        <v>255</v>
      </c>
      <c r="AT329" s="139" t="s">
        <v>160</v>
      </c>
      <c r="AU329" s="139" t="s">
        <v>82</v>
      </c>
      <c r="AY329" s="17" t="s">
        <v>158</v>
      </c>
      <c r="BE329" s="140">
        <f>IF(N329="základní",J329,0)</f>
        <v>0</v>
      </c>
      <c r="BF329" s="140">
        <f>IF(N329="snížená",J329,0)</f>
        <v>0</v>
      </c>
      <c r="BG329" s="140">
        <f>IF(N329="zákl. přenesená",J329,0)</f>
        <v>0</v>
      </c>
      <c r="BH329" s="140">
        <f>IF(N329="sníž. přenesená",J329,0)</f>
        <v>0</v>
      </c>
      <c r="BI329" s="140">
        <f>IF(N329="nulová",J329,0)</f>
        <v>0</v>
      </c>
      <c r="BJ329" s="17" t="s">
        <v>80</v>
      </c>
      <c r="BK329" s="140">
        <f>ROUND(I329*H329,2)</f>
        <v>0</v>
      </c>
      <c r="BL329" s="17" t="s">
        <v>255</v>
      </c>
      <c r="BM329" s="139" t="s">
        <v>3227</v>
      </c>
    </row>
    <row r="330" spans="2:65" s="12" customFormat="1" ht="22.5">
      <c r="B330" s="141"/>
      <c r="D330" s="142" t="s">
        <v>167</v>
      </c>
      <c r="E330" s="143" t="s">
        <v>1</v>
      </c>
      <c r="F330" s="144" t="s">
        <v>3165</v>
      </c>
      <c r="H330" s="143" t="s">
        <v>1</v>
      </c>
      <c r="L330" s="141"/>
      <c r="M330" s="145"/>
      <c r="T330" s="146"/>
      <c r="AT330" s="143" t="s">
        <v>167</v>
      </c>
      <c r="AU330" s="143" t="s">
        <v>82</v>
      </c>
      <c r="AV330" s="12" t="s">
        <v>80</v>
      </c>
      <c r="AW330" s="12" t="s">
        <v>28</v>
      </c>
      <c r="AX330" s="12" t="s">
        <v>72</v>
      </c>
      <c r="AY330" s="143" t="s">
        <v>158</v>
      </c>
    </row>
    <row r="331" spans="2:65" s="13" customFormat="1">
      <c r="B331" s="147"/>
      <c r="D331" s="142" t="s">
        <v>167</v>
      </c>
      <c r="E331" s="148" t="s">
        <v>1</v>
      </c>
      <c r="F331" s="149" t="s">
        <v>3223</v>
      </c>
      <c r="H331" s="150">
        <v>7.08</v>
      </c>
      <c r="L331" s="147"/>
      <c r="M331" s="151"/>
      <c r="T331" s="152"/>
      <c r="AT331" s="148" t="s">
        <v>167</v>
      </c>
      <c r="AU331" s="148" t="s">
        <v>82</v>
      </c>
      <c r="AV331" s="13" t="s">
        <v>82</v>
      </c>
      <c r="AW331" s="13" t="s">
        <v>28</v>
      </c>
      <c r="AX331" s="13" t="s">
        <v>80</v>
      </c>
      <c r="AY331" s="148" t="s">
        <v>158</v>
      </c>
    </row>
    <row r="332" spans="2:65" s="1" customFormat="1" ht="37.9" customHeight="1">
      <c r="B332" s="128"/>
      <c r="C332" s="159" t="s">
        <v>458</v>
      </c>
      <c r="D332" s="159" t="s">
        <v>242</v>
      </c>
      <c r="E332" s="160" t="s">
        <v>3228</v>
      </c>
      <c r="F332" s="161" t="s">
        <v>3229</v>
      </c>
      <c r="G332" s="162" t="s">
        <v>212</v>
      </c>
      <c r="H332" s="163">
        <v>8.2520000000000007</v>
      </c>
      <c r="I332" s="188"/>
      <c r="J332" s="164">
        <f>ROUND(I332*H332,2)</f>
        <v>0</v>
      </c>
      <c r="K332" s="161" t="s">
        <v>164</v>
      </c>
      <c r="L332" s="165"/>
      <c r="M332" s="166" t="s">
        <v>1</v>
      </c>
      <c r="N332" s="167" t="s">
        <v>37</v>
      </c>
      <c r="O332" s="137">
        <v>0</v>
      </c>
      <c r="P332" s="137">
        <f>O332*H332</f>
        <v>0</v>
      </c>
      <c r="Q332" s="137">
        <v>4.4999999999999997E-3</v>
      </c>
      <c r="R332" s="137">
        <f>Q332*H332</f>
        <v>3.7134E-2</v>
      </c>
      <c r="S332" s="137">
        <v>0</v>
      </c>
      <c r="T332" s="138">
        <f>S332*H332</f>
        <v>0</v>
      </c>
      <c r="AR332" s="139" t="s">
        <v>357</v>
      </c>
      <c r="AT332" s="139" t="s">
        <v>242</v>
      </c>
      <c r="AU332" s="139" t="s">
        <v>82</v>
      </c>
      <c r="AY332" s="17" t="s">
        <v>158</v>
      </c>
      <c r="BE332" s="140">
        <f>IF(N332="základní",J332,0)</f>
        <v>0</v>
      </c>
      <c r="BF332" s="140">
        <f>IF(N332="snížená",J332,0)</f>
        <v>0</v>
      </c>
      <c r="BG332" s="140">
        <f>IF(N332="zákl. přenesená",J332,0)</f>
        <v>0</v>
      </c>
      <c r="BH332" s="140">
        <f>IF(N332="sníž. přenesená",J332,0)</f>
        <v>0</v>
      </c>
      <c r="BI332" s="140">
        <f>IF(N332="nulová",J332,0)</f>
        <v>0</v>
      </c>
      <c r="BJ332" s="17" t="s">
        <v>80</v>
      </c>
      <c r="BK332" s="140">
        <f>ROUND(I332*H332,2)</f>
        <v>0</v>
      </c>
      <c r="BL332" s="17" t="s">
        <v>255</v>
      </c>
      <c r="BM332" s="139" t="s">
        <v>3230</v>
      </c>
    </row>
    <row r="333" spans="2:65" s="13" customFormat="1">
      <c r="B333" s="147"/>
      <c r="D333" s="142" t="s">
        <v>167</v>
      </c>
      <c r="F333" s="149" t="s">
        <v>3231</v>
      </c>
      <c r="H333" s="150">
        <v>8.2520000000000007</v>
      </c>
      <c r="L333" s="147"/>
      <c r="M333" s="151"/>
      <c r="T333" s="152"/>
      <c r="AT333" s="148" t="s">
        <v>167</v>
      </c>
      <c r="AU333" s="148" t="s">
        <v>82</v>
      </c>
      <c r="AV333" s="13" t="s">
        <v>82</v>
      </c>
      <c r="AW333" s="13" t="s">
        <v>3</v>
      </c>
      <c r="AX333" s="13" t="s">
        <v>80</v>
      </c>
      <c r="AY333" s="148" t="s">
        <v>158</v>
      </c>
    </row>
    <row r="334" spans="2:65" s="1" customFormat="1" ht="33" customHeight="1">
      <c r="B334" s="128"/>
      <c r="C334" s="129" t="s">
        <v>464</v>
      </c>
      <c r="D334" s="129" t="s">
        <v>160</v>
      </c>
      <c r="E334" s="130" t="s">
        <v>1806</v>
      </c>
      <c r="F334" s="131" t="s">
        <v>1807</v>
      </c>
      <c r="G334" s="132" t="s">
        <v>212</v>
      </c>
      <c r="H334" s="133">
        <v>7.08</v>
      </c>
      <c r="I334" s="184"/>
      <c r="J334" s="134">
        <f>ROUND(I334*H334,2)</f>
        <v>0</v>
      </c>
      <c r="K334" s="131" t="s">
        <v>164</v>
      </c>
      <c r="L334" s="29"/>
      <c r="M334" s="135" t="s">
        <v>1</v>
      </c>
      <c r="N334" s="136" t="s">
        <v>37</v>
      </c>
      <c r="O334" s="137">
        <v>6.0000000000000001E-3</v>
      </c>
      <c r="P334" s="137">
        <f>O334*H334</f>
        <v>4.2480000000000004E-2</v>
      </c>
      <c r="Q334" s="137">
        <v>0</v>
      </c>
      <c r="R334" s="137">
        <f>Q334*H334</f>
        <v>0</v>
      </c>
      <c r="S334" s="137">
        <v>0</v>
      </c>
      <c r="T334" s="138">
        <f>S334*H334</f>
        <v>0</v>
      </c>
      <c r="AR334" s="139" t="s">
        <v>255</v>
      </c>
      <c r="AT334" s="139" t="s">
        <v>160</v>
      </c>
      <c r="AU334" s="139" t="s">
        <v>82</v>
      </c>
      <c r="AY334" s="17" t="s">
        <v>158</v>
      </c>
      <c r="BE334" s="140">
        <f>IF(N334="základní",J334,0)</f>
        <v>0</v>
      </c>
      <c r="BF334" s="140">
        <f>IF(N334="snížená",J334,0)</f>
        <v>0</v>
      </c>
      <c r="BG334" s="140">
        <f>IF(N334="zákl. přenesená",J334,0)</f>
        <v>0</v>
      </c>
      <c r="BH334" s="140">
        <f>IF(N334="sníž. přenesená",J334,0)</f>
        <v>0</v>
      </c>
      <c r="BI334" s="140">
        <f>IF(N334="nulová",J334,0)</f>
        <v>0</v>
      </c>
      <c r="BJ334" s="17" t="s">
        <v>80</v>
      </c>
      <c r="BK334" s="140">
        <f>ROUND(I334*H334,2)</f>
        <v>0</v>
      </c>
      <c r="BL334" s="17" t="s">
        <v>255</v>
      </c>
      <c r="BM334" s="139" t="s">
        <v>3232</v>
      </c>
    </row>
    <row r="335" spans="2:65" s="1" customFormat="1" ht="33" customHeight="1">
      <c r="B335" s="128"/>
      <c r="C335" s="129" t="s">
        <v>470</v>
      </c>
      <c r="D335" s="129" t="s">
        <v>160</v>
      </c>
      <c r="E335" s="130" t="s">
        <v>1811</v>
      </c>
      <c r="F335" s="131" t="s">
        <v>1812</v>
      </c>
      <c r="G335" s="132" t="s">
        <v>212</v>
      </c>
      <c r="H335" s="133">
        <v>7.08</v>
      </c>
      <c r="I335" s="184"/>
      <c r="J335" s="134">
        <f>ROUND(I335*H335,2)</f>
        <v>0</v>
      </c>
      <c r="K335" s="131" t="s">
        <v>164</v>
      </c>
      <c r="L335" s="29"/>
      <c r="M335" s="135" t="s">
        <v>1</v>
      </c>
      <c r="N335" s="136" t="s">
        <v>37</v>
      </c>
      <c r="O335" s="137">
        <v>7.4999999999999997E-2</v>
      </c>
      <c r="P335" s="137">
        <f>O335*H335</f>
        <v>0.53100000000000003</v>
      </c>
      <c r="Q335" s="137">
        <v>0</v>
      </c>
      <c r="R335" s="137">
        <f>Q335*H335</f>
        <v>0</v>
      </c>
      <c r="S335" s="137">
        <v>0</v>
      </c>
      <c r="T335" s="138">
        <f>S335*H335</f>
        <v>0</v>
      </c>
      <c r="AR335" s="139" t="s">
        <v>255</v>
      </c>
      <c r="AT335" s="139" t="s">
        <v>160</v>
      </c>
      <c r="AU335" s="139" t="s">
        <v>82</v>
      </c>
      <c r="AY335" s="17" t="s">
        <v>158</v>
      </c>
      <c r="BE335" s="140">
        <f>IF(N335="základní",J335,0)</f>
        <v>0</v>
      </c>
      <c r="BF335" s="140">
        <f>IF(N335="snížená",J335,0)</f>
        <v>0</v>
      </c>
      <c r="BG335" s="140">
        <f>IF(N335="zákl. přenesená",J335,0)</f>
        <v>0</v>
      </c>
      <c r="BH335" s="140">
        <f>IF(N335="sníž. přenesená",J335,0)</f>
        <v>0</v>
      </c>
      <c r="BI335" s="140">
        <f>IF(N335="nulová",J335,0)</f>
        <v>0</v>
      </c>
      <c r="BJ335" s="17" t="s">
        <v>80</v>
      </c>
      <c r="BK335" s="140">
        <f>ROUND(I335*H335,2)</f>
        <v>0</v>
      </c>
      <c r="BL335" s="17" t="s">
        <v>255</v>
      </c>
      <c r="BM335" s="139" t="s">
        <v>3233</v>
      </c>
    </row>
    <row r="336" spans="2:65" s="1" customFormat="1" ht="24.2" customHeight="1">
      <c r="B336" s="128"/>
      <c r="C336" s="129" t="s">
        <v>476</v>
      </c>
      <c r="D336" s="129" t="s">
        <v>160</v>
      </c>
      <c r="E336" s="130" t="s">
        <v>3234</v>
      </c>
      <c r="F336" s="131" t="s">
        <v>3235</v>
      </c>
      <c r="G336" s="132" t="s">
        <v>237</v>
      </c>
      <c r="H336" s="133">
        <v>23.6</v>
      </c>
      <c r="I336" s="184"/>
      <c r="J336" s="134">
        <f>ROUND(I336*H336,2)</f>
        <v>0</v>
      </c>
      <c r="K336" s="131" t="s">
        <v>164</v>
      </c>
      <c r="L336" s="29"/>
      <c r="M336" s="135" t="s">
        <v>1</v>
      </c>
      <c r="N336" s="136" t="s">
        <v>37</v>
      </c>
      <c r="O336" s="137">
        <v>0.25</v>
      </c>
      <c r="P336" s="137">
        <f>O336*H336</f>
        <v>5.9</v>
      </c>
      <c r="Q336" s="137">
        <v>2.0000000000000001E-4</v>
      </c>
      <c r="R336" s="137">
        <f>Q336*H336</f>
        <v>4.7200000000000002E-3</v>
      </c>
      <c r="S336" s="137">
        <v>0</v>
      </c>
      <c r="T336" s="138">
        <f>S336*H336</f>
        <v>0</v>
      </c>
      <c r="AR336" s="139" t="s">
        <v>255</v>
      </c>
      <c r="AT336" s="139" t="s">
        <v>160</v>
      </c>
      <c r="AU336" s="139" t="s">
        <v>82</v>
      </c>
      <c r="AY336" s="17" t="s">
        <v>158</v>
      </c>
      <c r="BE336" s="140">
        <f>IF(N336="základní",J336,0)</f>
        <v>0</v>
      </c>
      <c r="BF336" s="140">
        <f>IF(N336="snížená",J336,0)</f>
        <v>0</v>
      </c>
      <c r="BG336" s="140">
        <f>IF(N336="zákl. přenesená",J336,0)</f>
        <v>0</v>
      </c>
      <c r="BH336" s="140">
        <f>IF(N336="sníž. přenesená",J336,0)</f>
        <v>0</v>
      </c>
      <c r="BI336" s="140">
        <f>IF(N336="nulová",J336,0)</f>
        <v>0</v>
      </c>
      <c r="BJ336" s="17" t="s">
        <v>80</v>
      </c>
      <c r="BK336" s="140">
        <f>ROUND(I336*H336,2)</f>
        <v>0</v>
      </c>
      <c r="BL336" s="17" t="s">
        <v>255</v>
      </c>
      <c r="BM336" s="139" t="s">
        <v>3236</v>
      </c>
    </row>
    <row r="337" spans="2:65" s="12" customFormat="1" ht="22.5">
      <c r="B337" s="141"/>
      <c r="D337" s="142" t="s">
        <v>167</v>
      </c>
      <c r="E337" s="143" t="s">
        <v>1</v>
      </c>
      <c r="F337" s="144" t="s">
        <v>3165</v>
      </c>
      <c r="H337" s="143" t="s">
        <v>1</v>
      </c>
      <c r="L337" s="141"/>
      <c r="M337" s="145"/>
      <c r="T337" s="146"/>
      <c r="AT337" s="143" t="s">
        <v>167</v>
      </c>
      <c r="AU337" s="143" t="s">
        <v>82</v>
      </c>
      <c r="AV337" s="12" t="s">
        <v>80</v>
      </c>
      <c r="AW337" s="12" t="s">
        <v>28</v>
      </c>
      <c r="AX337" s="12" t="s">
        <v>72</v>
      </c>
      <c r="AY337" s="143" t="s">
        <v>158</v>
      </c>
    </row>
    <row r="338" spans="2:65" s="12" customFormat="1">
      <c r="B338" s="141"/>
      <c r="D338" s="142" t="s">
        <v>167</v>
      </c>
      <c r="E338" s="143" t="s">
        <v>1</v>
      </c>
      <c r="F338" s="144" t="s">
        <v>3237</v>
      </c>
      <c r="H338" s="143" t="s">
        <v>1</v>
      </c>
      <c r="L338" s="141"/>
      <c r="M338" s="145"/>
      <c r="T338" s="146"/>
      <c r="AT338" s="143" t="s">
        <v>167</v>
      </c>
      <c r="AU338" s="143" t="s">
        <v>82</v>
      </c>
      <c r="AV338" s="12" t="s">
        <v>80</v>
      </c>
      <c r="AW338" s="12" t="s">
        <v>28</v>
      </c>
      <c r="AX338" s="12" t="s">
        <v>72</v>
      </c>
      <c r="AY338" s="143" t="s">
        <v>158</v>
      </c>
    </row>
    <row r="339" spans="2:65" s="13" customFormat="1">
      <c r="B339" s="147"/>
      <c r="D339" s="142" t="s">
        <v>167</v>
      </c>
      <c r="E339" s="148" t="s">
        <v>1</v>
      </c>
      <c r="F339" s="149" t="s">
        <v>3238</v>
      </c>
      <c r="H339" s="150">
        <v>23.6</v>
      </c>
      <c r="L339" s="147"/>
      <c r="M339" s="151"/>
      <c r="T339" s="152"/>
      <c r="AT339" s="148" t="s">
        <v>167</v>
      </c>
      <c r="AU339" s="148" t="s">
        <v>82</v>
      </c>
      <c r="AV339" s="13" t="s">
        <v>82</v>
      </c>
      <c r="AW339" s="13" t="s">
        <v>28</v>
      </c>
      <c r="AX339" s="13" t="s">
        <v>80</v>
      </c>
      <c r="AY339" s="148" t="s">
        <v>158</v>
      </c>
    </row>
    <row r="340" spans="2:65" s="1" customFormat="1" ht="37.9" customHeight="1">
      <c r="B340" s="128"/>
      <c r="C340" s="159" t="s">
        <v>482</v>
      </c>
      <c r="D340" s="159" t="s">
        <v>242</v>
      </c>
      <c r="E340" s="160" t="s">
        <v>3228</v>
      </c>
      <c r="F340" s="161" t="s">
        <v>3229</v>
      </c>
      <c r="G340" s="162" t="s">
        <v>212</v>
      </c>
      <c r="H340" s="163">
        <v>14.868</v>
      </c>
      <c r="I340" s="188"/>
      <c r="J340" s="164">
        <f>ROUND(I340*H340,2)</f>
        <v>0</v>
      </c>
      <c r="K340" s="161" t="s">
        <v>164</v>
      </c>
      <c r="L340" s="165"/>
      <c r="M340" s="166" t="s">
        <v>1</v>
      </c>
      <c r="N340" s="167" t="s">
        <v>37</v>
      </c>
      <c r="O340" s="137">
        <v>0</v>
      </c>
      <c r="P340" s="137">
        <f>O340*H340</f>
        <v>0</v>
      </c>
      <c r="Q340" s="137">
        <v>4.4999999999999997E-3</v>
      </c>
      <c r="R340" s="137">
        <f>Q340*H340</f>
        <v>6.6905999999999993E-2</v>
      </c>
      <c r="S340" s="137">
        <v>0</v>
      </c>
      <c r="T340" s="138">
        <f>S340*H340</f>
        <v>0</v>
      </c>
      <c r="AR340" s="139" t="s">
        <v>357</v>
      </c>
      <c r="AT340" s="139" t="s">
        <v>242</v>
      </c>
      <c r="AU340" s="139" t="s">
        <v>82</v>
      </c>
      <c r="AY340" s="17" t="s">
        <v>158</v>
      </c>
      <c r="BE340" s="140">
        <f>IF(N340="základní",J340,0)</f>
        <v>0</v>
      </c>
      <c r="BF340" s="140">
        <f>IF(N340="snížená",J340,0)</f>
        <v>0</v>
      </c>
      <c r="BG340" s="140">
        <f>IF(N340="zákl. přenesená",J340,0)</f>
        <v>0</v>
      </c>
      <c r="BH340" s="140">
        <f>IF(N340="sníž. přenesená",J340,0)</f>
        <v>0</v>
      </c>
      <c r="BI340" s="140">
        <f>IF(N340="nulová",J340,0)</f>
        <v>0</v>
      </c>
      <c r="BJ340" s="17" t="s">
        <v>80</v>
      </c>
      <c r="BK340" s="140">
        <f>ROUND(I340*H340,2)</f>
        <v>0</v>
      </c>
      <c r="BL340" s="17" t="s">
        <v>255</v>
      </c>
      <c r="BM340" s="139" t="s">
        <v>3239</v>
      </c>
    </row>
    <row r="341" spans="2:65" s="13" customFormat="1">
      <c r="B341" s="147"/>
      <c r="D341" s="142" t="s">
        <v>167</v>
      </c>
      <c r="F341" s="149" t="s">
        <v>3240</v>
      </c>
      <c r="H341" s="150">
        <v>14.868</v>
      </c>
      <c r="L341" s="147"/>
      <c r="M341" s="151"/>
      <c r="T341" s="152"/>
      <c r="AT341" s="148" t="s">
        <v>167</v>
      </c>
      <c r="AU341" s="148" t="s">
        <v>82</v>
      </c>
      <c r="AV341" s="13" t="s">
        <v>82</v>
      </c>
      <c r="AW341" s="13" t="s">
        <v>3</v>
      </c>
      <c r="AX341" s="13" t="s">
        <v>80</v>
      </c>
      <c r="AY341" s="148" t="s">
        <v>158</v>
      </c>
    </row>
    <row r="342" spans="2:65" s="1" customFormat="1" ht="33" customHeight="1">
      <c r="B342" s="128"/>
      <c r="C342" s="129" t="s">
        <v>487</v>
      </c>
      <c r="D342" s="129" t="s">
        <v>160</v>
      </c>
      <c r="E342" s="130" t="s">
        <v>1826</v>
      </c>
      <c r="F342" s="131" t="s">
        <v>1827</v>
      </c>
      <c r="G342" s="132" t="s">
        <v>188</v>
      </c>
      <c r="H342" s="133">
        <v>0.114</v>
      </c>
      <c r="I342" s="184"/>
      <c r="J342" s="134">
        <f>ROUND(I342*H342,2)</f>
        <v>0</v>
      </c>
      <c r="K342" s="131" t="s">
        <v>164</v>
      </c>
      <c r="L342" s="29"/>
      <c r="M342" s="135" t="s">
        <v>1</v>
      </c>
      <c r="N342" s="136" t="s">
        <v>37</v>
      </c>
      <c r="O342" s="137">
        <v>1.5980000000000001</v>
      </c>
      <c r="P342" s="137">
        <f>O342*H342</f>
        <v>0.18217200000000003</v>
      </c>
      <c r="Q342" s="137">
        <v>0</v>
      </c>
      <c r="R342" s="137">
        <f>Q342*H342</f>
        <v>0</v>
      </c>
      <c r="S342" s="137">
        <v>0</v>
      </c>
      <c r="T342" s="138">
        <f>S342*H342</f>
        <v>0</v>
      </c>
      <c r="AR342" s="139" t="s">
        <v>255</v>
      </c>
      <c r="AT342" s="139" t="s">
        <v>160</v>
      </c>
      <c r="AU342" s="139" t="s">
        <v>82</v>
      </c>
      <c r="AY342" s="17" t="s">
        <v>158</v>
      </c>
      <c r="BE342" s="140">
        <f>IF(N342="základní",J342,0)</f>
        <v>0</v>
      </c>
      <c r="BF342" s="140">
        <f>IF(N342="snížená",J342,0)</f>
        <v>0</v>
      </c>
      <c r="BG342" s="140">
        <f>IF(N342="zákl. přenesená",J342,0)</f>
        <v>0</v>
      </c>
      <c r="BH342" s="140">
        <f>IF(N342="sníž. přenesená",J342,0)</f>
        <v>0</v>
      </c>
      <c r="BI342" s="140">
        <f>IF(N342="nulová",J342,0)</f>
        <v>0</v>
      </c>
      <c r="BJ342" s="17" t="s">
        <v>80</v>
      </c>
      <c r="BK342" s="140">
        <f>ROUND(I342*H342,2)</f>
        <v>0</v>
      </c>
      <c r="BL342" s="17" t="s">
        <v>255</v>
      </c>
      <c r="BM342" s="139" t="s">
        <v>3241</v>
      </c>
    </row>
    <row r="343" spans="2:65" s="11" customFormat="1" ht="22.9" customHeight="1">
      <c r="B343" s="117"/>
      <c r="D343" s="118" t="s">
        <v>71</v>
      </c>
      <c r="E343" s="126" t="s">
        <v>1829</v>
      </c>
      <c r="F343" s="126" t="s">
        <v>1830</v>
      </c>
      <c r="J343" s="127">
        <f>BK343</f>
        <v>0</v>
      </c>
      <c r="L343" s="117"/>
      <c r="M343" s="121"/>
      <c r="P343" s="122">
        <f>SUM(P344:P346)</f>
        <v>0</v>
      </c>
      <c r="R343" s="122">
        <f>SUM(R344:R346)</f>
        <v>0</v>
      </c>
      <c r="T343" s="123">
        <f>SUM(T344:T346)</f>
        <v>0</v>
      </c>
      <c r="AR343" s="118" t="s">
        <v>82</v>
      </c>
      <c r="AT343" s="124" t="s">
        <v>71</v>
      </c>
      <c r="AU343" s="124" t="s">
        <v>80</v>
      </c>
      <c r="AY343" s="118" t="s">
        <v>158</v>
      </c>
      <c r="BK343" s="125">
        <f>SUM(BK344:BK346)</f>
        <v>0</v>
      </c>
    </row>
    <row r="344" spans="2:65" s="1" customFormat="1" ht="44.25" customHeight="1">
      <c r="B344" s="128"/>
      <c r="C344" s="129" t="s">
        <v>491</v>
      </c>
      <c r="D344" s="129" t="s">
        <v>160</v>
      </c>
      <c r="E344" s="130" t="s">
        <v>3242</v>
      </c>
      <c r="F344" s="131" t="s">
        <v>3243</v>
      </c>
      <c r="G344" s="132" t="s">
        <v>310</v>
      </c>
      <c r="H344" s="133">
        <v>1</v>
      </c>
      <c r="I344" s="184"/>
      <c r="J344" s="134">
        <f>ROUND(I344*H344,2)</f>
        <v>0</v>
      </c>
      <c r="K344" s="131" t="s">
        <v>1</v>
      </c>
      <c r="L344" s="29"/>
      <c r="M344" s="135" t="s">
        <v>1</v>
      </c>
      <c r="N344" s="136" t="s">
        <v>37</v>
      </c>
      <c r="O344" s="137">
        <v>0</v>
      </c>
      <c r="P344" s="137">
        <f>O344*H344</f>
        <v>0</v>
      </c>
      <c r="Q344" s="137">
        <v>0</v>
      </c>
      <c r="R344" s="137">
        <f>Q344*H344</f>
        <v>0</v>
      </c>
      <c r="S344" s="137">
        <v>0</v>
      </c>
      <c r="T344" s="138">
        <f>S344*H344</f>
        <v>0</v>
      </c>
      <c r="AR344" s="139" t="s">
        <v>255</v>
      </c>
      <c r="AT344" s="139" t="s">
        <v>160</v>
      </c>
      <c r="AU344" s="139" t="s">
        <v>82</v>
      </c>
      <c r="AY344" s="17" t="s">
        <v>158</v>
      </c>
      <c r="BE344" s="140">
        <f>IF(N344="základní",J344,0)</f>
        <v>0</v>
      </c>
      <c r="BF344" s="140">
        <f>IF(N344="snížená",J344,0)</f>
        <v>0</v>
      </c>
      <c r="BG344" s="140">
        <f>IF(N344="zákl. přenesená",J344,0)</f>
        <v>0</v>
      </c>
      <c r="BH344" s="140">
        <f>IF(N344="sníž. přenesená",J344,0)</f>
        <v>0</v>
      </c>
      <c r="BI344" s="140">
        <f>IF(N344="nulová",J344,0)</f>
        <v>0</v>
      </c>
      <c r="BJ344" s="17" t="s">
        <v>80</v>
      </c>
      <c r="BK344" s="140">
        <f>ROUND(I344*H344,2)</f>
        <v>0</v>
      </c>
      <c r="BL344" s="17" t="s">
        <v>255</v>
      </c>
      <c r="BM344" s="139" t="s">
        <v>3244</v>
      </c>
    </row>
    <row r="345" spans="2:65" s="12" customFormat="1" ht="22.5">
      <c r="B345" s="141"/>
      <c r="D345" s="142" t="s">
        <v>167</v>
      </c>
      <c r="E345" s="143" t="s">
        <v>1</v>
      </c>
      <c r="F345" s="144" t="s">
        <v>3245</v>
      </c>
      <c r="H345" s="143" t="s">
        <v>1</v>
      </c>
      <c r="L345" s="141"/>
      <c r="M345" s="145"/>
      <c r="T345" s="146"/>
      <c r="AT345" s="143" t="s">
        <v>167</v>
      </c>
      <c r="AU345" s="143" t="s">
        <v>82</v>
      </c>
      <c r="AV345" s="12" t="s">
        <v>80</v>
      </c>
      <c r="AW345" s="12" t="s">
        <v>28</v>
      </c>
      <c r="AX345" s="12" t="s">
        <v>72</v>
      </c>
      <c r="AY345" s="143" t="s">
        <v>158</v>
      </c>
    </row>
    <row r="346" spans="2:65" s="13" customFormat="1">
      <c r="B346" s="147"/>
      <c r="D346" s="142" t="s">
        <v>167</v>
      </c>
      <c r="E346" s="148" t="s">
        <v>1</v>
      </c>
      <c r="F346" s="149" t="s">
        <v>3246</v>
      </c>
      <c r="H346" s="150">
        <v>1</v>
      </c>
      <c r="L346" s="147"/>
      <c r="M346" s="151"/>
      <c r="T346" s="152"/>
      <c r="AT346" s="148" t="s">
        <v>167</v>
      </c>
      <c r="AU346" s="148" t="s">
        <v>82</v>
      </c>
      <c r="AV346" s="13" t="s">
        <v>82</v>
      </c>
      <c r="AW346" s="13" t="s">
        <v>28</v>
      </c>
      <c r="AX346" s="13" t="s">
        <v>80</v>
      </c>
      <c r="AY346" s="148" t="s">
        <v>158</v>
      </c>
    </row>
    <row r="347" spans="2:65" s="11" customFormat="1" ht="22.9" customHeight="1">
      <c r="B347" s="117"/>
      <c r="D347" s="118" t="s">
        <v>71</v>
      </c>
      <c r="E347" s="126" t="s">
        <v>3247</v>
      </c>
      <c r="F347" s="126" t="s">
        <v>3248</v>
      </c>
      <c r="J347" s="127">
        <f>BK347</f>
        <v>0</v>
      </c>
      <c r="L347" s="117"/>
      <c r="M347" s="121"/>
      <c r="P347" s="122">
        <f>P348</f>
        <v>0</v>
      </c>
      <c r="R347" s="122">
        <f>R348</f>
        <v>0</v>
      </c>
      <c r="T347" s="123">
        <f>T348</f>
        <v>4</v>
      </c>
      <c r="AR347" s="118" t="s">
        <v>82</v>
      </c>
      <c r="AT347" s="124" t="s">
        <v>71</v>
      </c>
      <c r="AU347" s="124" t="s">
        <v>80</v>
      </c>
      <c r="AY347" s="118" t="s">
        <v>158</v>
      </c>
      <c r="BK347" s="125">
        <f>BK348</f>
        <v>0</v>
      </c>
    </row>
    <row r="348" spans="2:65" s="1" customFormat="1" ht="24.2" customHeight="1">
      <c r="B348" s="128"/>
      <c r="C348" s="129" t="s">
        <v>499</v>
      </c>
      <c r="D348" s="129" t="s">
        <v>160</v>
      </c>
      <c r="E348" s="130" t="s">
        <v>3249</v>
      </c>
      <c r="F348" s="131" t="s">
        <v>3250</v>
      </c>
      <c r="G348" s="132" t="s">
        <v>228</v>
      </c>
      <c r="H348" s="133">
        <v>1</v>
      </c>
      <c r="I348" s="184"/>
      <c r="J348" s="134">
        <f>ROUND(I348*H348,2)</f>
        <v>0</v>
      </c>
      <c r="K348" s="131" t="s">
        <v>1</v>
      </c>
      <c r="L348" s="29"/>
      <c r="M348" s="135" t="s">
        <v>1</v>
      </c>
      <c r="N348" s="136" t="s">
        <v>37</v>
      </c>
      <c r="O348" s="137">
        <v>0</v>
      </c>
      <c r="P348" s="137">
        <f>O348*H348</f>
        <v>0</v>
      </c>
      <c r="Q348" s="137">
        <v>0</v>
      </c>
      <c r="R348" s="137">
        <f>Q348*H348</f>
        <v>0</v>
      </c>
      <c r="S348" s="137">
        <v>4</v>
      </c>
      <c r="T348" s="138">
        <f>S348*H348</f>
        <v>4</v>
      </c>
      <c r="AR348" s="139" t="s">
        <v>255</v>
      </c>
      <c r="AT348" s="139" t="s">
        <v>160</v>
      </c>
      <c r="AU348" s="139" t="s">
        <v>82</v>
      </c>
      <c r="AY348" s="17" t="s">
        <v>158</v>
      </c>
      <c r="BE348" s="140">
        <f>IF(N348="základní",J348,0)</f>
        <v>0</v>
      </c>
      <c r="BF348" s="140">
        <f>IF(N348="snížená",J348,0)</f>
        <v>0</v>
      </c>
      <c r="BG348" s="140">
        <f>IF(N348="zákl. přenesená",J348,0)</f>
        <v>0</v>
      </c>
      <c r="BH348" s="140">
        <f>IF(N348="sníž. přenesená",J348,0)</f>
        <v>0</v>
      </c>
      <c r="BI348" s="140">
        <f>IF(N348="nulová",J348,0)</f>
        <v>0</v>
      </c>
      <c r="BJ348" s="17" t="s">
        <v>80</v>
      </c>
      <c r="BK348" s="140">
        <f>ROUND(I348*H348,2)</f>
        <v>0</v>
      </c>
      <c r="BL348" s="17" t="s">
        <v>255</v>
      </c>
      <c r="BM348" s="139" t="s">
        <v>3251</v>
      </c>
    </row>
    <row r="349" spans="2:65" s="11" customFormat="1" ht="22.9" customHeight="1">
      <c r="B349" s="117"/>
      <c r="D349" s="118" t="s">
        <v>71</v>
      </c>
      <c r="E349" s="126" t="s">
        <v>3252</v>
      </c>
      <c r="F349" s="126" t="s">
        <v>3253</v>
      </c>
      <c r="J349" s="127">
        <f>BK349</f>
        <v>0</v>
      </c>
      <c r="L349" s="117"/>
      <c r="M349" s="121"/>
      <c r="P349" s="122">
        <f>SUM(P350:P389)</f>
        <v>120.41346600000001</v>
      </c>
      <c r="R349" s="122">
        <f>SUM(R350:R389)</f>
        <v>0.54620000000000002</v>
      </c>
      <c r="T349" s="123">
        <f>SUM(T350:T389)</f>
        <v>0.36292000000000002</v>
      </c>
      <c r="AR349" s="118" t="s">
        <v>82</v>
      </c>
      <c r="AT349" s="124" t="s">
        <v>71</v>
      </c>
      <c r="AU349" s="124" t="s">
        <v>80</v>
      </c>
      <c r="AY349" s="118" t="s">
        <v>158</v>
      </c>
      <c r="BK349" s="125">
        <f>SUM(BK350:BK389)</f>
        <v>0</v>
      </c>
    </row>
    <row r="350" spans="2:65" s="1" customFormat="1" ht="16.5" customHeight="1">
      <c r="B350" s="128"/>
      <c r="C350" s="129" t="s">
        <v>505</v>
      </c>
      <c r="D350" s="129" t="s">
        <v>160</v>
      </c>
      <c r="E350" s="130" t="s">
        <v>3254</v>
      </c>
      <c r="F350" s="131" t="s">
        <v>3255</v>
      </c>
      <c r="G350" s="132" t="s">
        <v>310</v>
      </c>
      <c r="H350" s="133">
        <v>1</v>
      </c>
      <c r="I350" s="184"/>
      <c r="J350" s="134">
        <f>ROUND(I350*H350,2)</f>
        <v>0</v>
      </c>
      <c r="K350" s="131" t="s">
        <v>164</v>
      </c>
      <c r="L350" s="29"/>
      <c r="M350" s="135" t="s">
        <v>1</v>
      </c>
      <c r="N350" s="136" t="s">
        <v>37</v>
      </c>
      <c r="O350" s="137">
        <v>0.379</v>
      </c>
      <c r="P350" s="137">
        <f>O350*H350</f>
        <v>0.379</v>
      </c>
      <c r="Q350" s="137">
        <v>1.8400000000000001E-3</v>
      </c>
      <c r="R350" s="137">
        <f>Q350*H350</f>
        <v>1.8400000000000001E-3</v>
      </c>
      <c r="S350" s="137">
        <v>0</v>
      </c>
      <c r="T350" s="138">
        <f>S350*H350</f>
        <v>0</v>
      </c>
      <c r="AR350" s="139" t="s">
        <v>255</v>
      </c>
      <c r="AT350" s="139" t="s">
        <v>160</v>
      </c>
      <c r="AU350" s="139" t="s">
        <v>82</v>
      </c>
      <c r="AY350" s="17" t="s">
        <v>158</v>
      </c>
      <c r="BE350" s="140">
        <f>IF(N350="základní",J350,0)</f>
        <v>0</v>
      </c>
      <c r="BF350" s="140">
        <f>IF(N350="snížená",J350,0)</f>
        <v>0</v>
      </c>
      <c r="BG350" s="140">
        <f>IF(N350="zákl. přenesená",J350,0)</f>
        <v>0</v>
      </c>
      <c r="BH350" s="140">
        <f>IF(N350="sníž. přenesená",J350,0)</f>
        <v>0</v>
      </c>
      <c r="BI350" s="140">
        <f>IF(N350="nulová",J350,0)</f>
        <v>0</v>
      </c>
      <c r="BJ350" s="17" t="s">
        <v>80</v>
      </c>
      <c r="BK350" s="140">
        <f>ROUND(I350*H350,2)</f>
        <v>0</v>
      </c>
      <c r="BL350" s="17" t="s">
        <v>255</v>
      </c>
      <c r="BM350" s="139" t="s">
        <v>3256</v>
      </c>
    </row>
    <row r="351" spans="2:65" s="1" customFormat="1" ht="16.5" customHeight="1">
      <c r="B351" s="128"/>
      <c r="C351" s="129" t="s">
        <v>510</v>
      </c>
      <c r="D351" s="129" t="s">
        <v>160</v>
      </c>
      <c r="E351" s="130" t="s">
        <v>3257</v>
      </c>
      <c r="F351" s="131" t="s">
        <v>3258</v>
      </c>
      <c r="G351" s="132" t="s">
        <v>310</v>
      </c>
      <c r="H351" s="133">
        <v>2</v>
      </c>
      <c r="I351" s="184"/>
      <c r="J351" s="134">
        <f>ROUND(I351*H351,2)</f>
        <v>0</v>
      </c>
      <c r="K351" s="131" t="s">
        <v>164</v>
      </c>
      <c r="L351" s="29"/>
      <c r="M351" s="135" t="s">
        <v>1</v>
      </c>
      <c r="N351" s="136" t="s">
        <v>37</v>
      </c>
      <c r="O351" s="137">
        <v>0.35</v>
      </c>
      <c r="P351" s="137">
        <f>O351*H351</f>
        <v>0.7</v>
      </c>
      <c r="Q351" s="137">
        <v>2.4029999999999999E-2</v>
      </c>
      <c r="R351" s="137">
        <f>Q351*H351</f>
        <v>4.8059999999999999E-2</v>
      </c>
      <c r="S351" s="137">
        <v>2.4029999999999999E-2</v>
      </c>
      <c r="T351" s="138">
        <f>S351*H351</f>
        <v>4.8059999999999999E-2</v>
      </c>
      <c r="AR351" s="139" t="s">
        <v>255</v>
      </c>
      <c r="AT351" s="139" t="s">
        <v>160</v>
      </c>
      <c r="AU351" s="139" t="s">
        <v>82</v>
      </c>
      <c r="AY351" s="17" t="s">
        <v>158</v>
      </c>
      <c r="BE351" s="140">
        <f>IF(N351="základní",J351,0)</f>
        <v>0</v>
      </c>
      <c r="BF351" s="140">
        <f>IF(N351="snížená",J351,0)</f>
        <v>0</v>
      </c>
      <c r="BG351" s="140">
        <f>IF(N351="zákl. přenesená",J351,0)</f>
        <v>0</v>
      </c>
      <c r="BH351" s="140">
        <f>IF(N351="sníž. přenesená",J351,0)</f>
        <v>0</v>
      </c>
      <c r="BI351" s="140">
        <f>IF(N351="nulová",J351,0)</f>
        <v>0</v>
      </c>
      <c r="BJ351" s="17" t="s">
        <v>80</v>
      </c>
      <c r="BK351" s="140">
        <f>ROUND(I351*H351,2)</f>
        <v>0</v>
      </c>
      <c r="BL351" s="17" t="s">
        <v>255</v>
      </c>
      <c r="BM351" s="139" t="s">
        <v>3259</v>
      </c>
    </row>
    <row r="352" spans="2:65" s="13" customFormat="1">
      <c r="B352" s="147"/>
      <c r="D352" s="142" t="s">
        <v>167</v>
      </c>
      <c r="E352" s="148" t="s">
        <v>1</v>
      </c>
      <c r="F352" s="149" t="s">
        <v>3260</v>
      </c>
      <c r="H352" s="150">
        <v>2</v>
      </c>
      <c r="L352" s="147"/>
      <c r="M352" s="151"/>
      <c r="T352" s="152"/>
      <c r="AT352" s="148" t="s">
        <v>167</v>
      </c>
      <c r="AU352" s="148" t="s">
        <v>82</v>
      </c>
      <c r="AV352" s="13" t="s">
        <v>82</v>
      </c>
      <c r="AW352" s="13" t="s">
        <v>28</v>
      </c>
      <c r="AX352" s="13" t="s">
        <v>80</v>
      </c>
      <c r="AY352" s="148" t="s">
        <v>158</v>
      </c>
    </row>
    <row r="353" spans="2:65" s="1" customFormat="1" ht="16.5" customHeight="1">
      <c r="B353" s="128"/>
      <c r="C353" s="129" t="s">
        <v>516</v>
      </c>
      <c r="D353" s="129" t="s">
        <v>160</v>
      </c>
      <c r="E353" s="130" t="s">
        <v>3261</v>
      </c>
      <c r="F353" s="131" t="s">
        <v>3262</v>
      </c>
      <c r="G353" s="132" t="s">
        <v>310</v>
      </c>
      <c r="H353" s="133">
        <v>2</v>
      </c>
      <c r="I353" s="184"/>
      <c r="J353" s="134">
        <f>ROUND(I353*H353,2)</f>
        <v>0</v>
      </c>
      <c r="K353" s="131" t="s">
        <v>164</v>
      </c>
      <c r="L353" s="29"/>
      <c r="M353" s="135" t="s">
        <v>1</v>
      </c>
      <c r="N353" s="136" t="s">
        <v>37</v>
      </c>
      <c r="O353" s="137">
        <v>0.16</v>
      </c>
      <c r="P353" s="137">
        <f>O353*H353</f>
        <v>0.32</v>
      </c>
      <c r="Q353" s="137">
        <v>0</v>
      </c>
      <c r="R353" s="137">
        <f>Q353*H353</f>
        <v>0</v>
      </c>
      <c r="S353" s="137">
        <v>0</v>
      </c>
      <c r="T353" s="138">
        <f>S353*H353</f>
        <v>0</v>
      </c>
      <c r="AR353" s="139" t="s">
        <v>255</v>
      </c>
      <c r="AT353" s="139" t="s">
        <v>160</v>
      </c>
      <c r="AU353" s="139" t="s">
        <v>82</v>
      </c>
      <c r="AY353" s="17" t="s">
        <v>158</v>
      </c>
      <c r="BE353" s="140">
        <f>IF(N353="základní",J353,0)</f>
        <v>0</v>
      </c>
      <c r="BF353" s="140">
        <f>IF(N353="snížená",J353,0)</f>
        <v>0</v>
      </c>
      <c r="BG353" s="140">
        <f>IF(N353="zákl. přenesená",J353,0)</f>
        <v>0</v>
      </c>
      <c r="BH353" s="140">
        <f>IF(N353="sníž. přenesená",J353,0)</f>
        <v>0</v>
      </c>
      <c r="BI353" s="140">
        <f>IF(N353="nulová",J353,0)</f>
        <v>0</v>
      </c>
      <c r="BJ353" s="17" t="s">
        <v>80</v>
      </c>
      <c r="BK353" s="140">
        <f>ROUND(I353*H353,2)</f>
        <v>0</v>
      </c>
      <c r="BL353" s="17" t="s">
        <v>255</v>
      </c>
      <c r="BM353" s="139" t="s">
        <v>3263</v>
      </c>
    </row>
    <row r="354" spans="2:65" s="13" customFormat="1">
      <c r="B354" s="147"/>
      <c r="D354" s="142" t="s">
        <v>167</v>
      </c>
      <c r="E354" s="148" t="s">
        <v>1</v>
      </c>
      <c r="F354" s="149" t="s">
        <v>3260</v>
      </c>
      <c r="H354" s="150">
        <v>2</v>
      </c>
      <c r="L354" s="147"/>
      <c r="M354" s="151"/>
      <c r="T354" s="152"/>
      <c r="AT354" s="148" t="s">
        <v>167</v>
      </c>
      <c r="AU354" s="148" t="s">
        <v>82</v>
      </c>
      <c r="AV354" s="13" t="s">
        <v>82</v>
      </c>
      <c r="AW354" s="13" t="s">
        <v>28</v>
      </c>
      <c r="AX354" s="13" t="s">
        <v>80</v>
      </c>
      <c r="AY354" s="148" t="s">
        <v>158</v>
      </c>
    </row>
    <row r="355" spans="2:65" s="1" customFormat="1" ht="16.5" customHeight="1">
      <c r="B355" s="128"/>
      <c r="C355" s="129" t="s">
        <v>520</v>
      </c>
      <c r="D355" s="129" t="s">
        <v>160</v>
      </c>
      <c r="E355" s="130" t="s">
        <v>3264</v>
      </c>
      <c r="F355" s="131" t="s">
        <v>3265</v>
      </c>
      <c r="G355" s="132" t="s">
        <v>237</v>
      </c>
      <c r="H355" s="133">
        <v>100</v>
      </c>
      <c r="I355" s="184"/>
      <c r="J355" s="134">
        <f t="shared" ref="J355:J386" si="0">ROUND(I355*H355,2)</f>
        <v>0</v>
      </c>
      <c r="K355" s="131" t="s">
        <v>164</v>
      </c>
      <c r="L355" s="29"/>
      <c r="M355" s="135" t="s">
        <v>1</v>
      </c>
      <c r="N355" s="136" t="s">
        <v>37</v>
      </c>
      <c r="O355" s="137">
        <v>3.1E-2</v>
      </c>
      <c r="P355" s="137">
        <f t="shared" ref="P355:P386" si="1">O355*H355</f>
        <v>3.1</v>
      </c>
      <c r="Q355" s="137">
        <v>0</v>
      </c>
      <c r="R355" s="137">
        <f t="shared" ref="R355:R386" si="2">Q355*H355</f>
        <v>0</v>
      </c>
      <c r="S355" s="137">
        <v>2.0999999999999999E-3</v>
      </c>
      <c r="T355" s="138">
        <f t="shared" ref="T355:T386" si="3">S355*H355</f>
        <v>0.21</v>
      </c>
      <c r="AR355" s="139" t="s">
        <v>255</v>
      </c>
      <c r="AT355" s="139" t="s">
        <v>160</v>
      </c>
      <c r="AU355" s="139" t="s">
        <v>82</v>
      </c>
      <c r="AY355" s="17" t="s">
        <v>158</v>
      </c>
      <c r="BE355" s="140">
        <f t="shared" ref="BE355:BE386" si="4">IF(N355="základní",J355,0)</f>
        <v>0</v>
      </c>
      <c r="BF355" s="140">
        <f t="shared" ref="BF355:BF386" si="5">IF(N355="snížená",J355,0)</f>
        <v>0</v>
      </c>
      <c r="BG355" s="140">
        <f t="shared" ref="BG355:BG386" si="6">IF(N355="zákl. přenesená",J355,0)</f>
        <v>0</v>
      </c>
      <c r="BH355" s="140">
        <f t="shared" ref="BH355:BH386" si="7">IF(N355="sníž. přenesená",J355,0)</f>
        <v>0</v>
      </c>
      <c r="BI355" s="140">
        <f t="shared" ref="BI355:BI386" si="8">IF(N355="nulová",J355,0)</f>
        <v>0</v>
      </c>
      <c r="BJ355" s="17" t="s">
        <v>80</v>
      </c>
      <c r="BK355" s="140">
        <f t="shared" ref="BK355:BK386" si="9">ROUND(I355*H355,2)</f>
        <v>0</v>
      </c>
      <c r="BL355" s="17" t="s">
        <v>255</v>
      </c>
      <c r="BM355" s="139" t="s">
        <v>3266</v>
      </c>
    </row>
    <row r="356" spans="2:65" s="1" customFormat="1" ht="16.5" customHeight="1">
      <c r="B356" s="128"/>
      <c r="C356" s="129" t="s">
        <v>524</v>
      </c>
      <c r="D356" s="129" t="s">
        <v>160</v>
      </c>
      <c r="E356" s="130" t="s">
        <v>3267</v>
      </c>
      <c r="F356" s="131" t="s">
        <v>3268</v>
      </c>
      <c r="G356" s="132" t="s">
        <v>237</v>
      </c>
      <c r="H356" s="133">
        <v>25</v>
      </c>
      <c r="I356" s="184"/>
      <c r="J356" s="134">
        <f t="shared" si="0"/>
        <v>0</v>
      </c>
      <c r="K356" s="131" t="s">
        <v>164</v>
      </c>
      <c r="L356" s="29"/>
      <c r="M356" s="135" t="s">
        <v>1</v>
      </c>
      <c r="N356" s="136" t="s">
        <v>37</v>
      </c>
      <c r="O356" s="137">
        <v>8.3000000000000004E-2</v>
      </c>
      <c r="P356" s="137">
        <f t="shared" si="1"/>
        <v>2.0750000000000002</v>
      </c>
      <c r="Q356" s="137">
        <v>0</v>
      </c>
      <c r="R356" s="137">
        <f t="shared" si="2"/>
        <v>0</v>
      </c>
      <c r="S356" s="137">
        <v>1.98E-3</v>
      </c>
      <c r="T356" s="138">
        <f t="shared" si="3"/>
        <v>4.9500000000000002E-2</v>
      </c>
      <c r="AR356" s="139" t="s">
        <v>255</v>
      </c>
      <c r="AT356" s="139" t="s">
        <v>160</v>
      </c>
      <c r="AU356" s="139" t="s">
        <v>82</v>
      </c>
      <c r="AY356" s="17" t="s">
        <v>158</v>
      </c>
      <c r="BE356" s="140">
        <f t="shared" si="4"/>
        <v>0</v>
      </c>
      <c r="BF356" s="140">
        <f t="shared" si="5"/>
        <v>0</v>
      </c>
      <c r="BG356" s="140">
        <f t="shared" si="6"/>
        <v>0</v>
      </c>
      <c r="BH356" s="140">
        <f t="shared" si="7"/>
        <v>0</v>
      </c>
      <c r="BI356" s="140">
        <f t="shared" si="8"/>
        <v>0</v>
      </c>
      <c r="BJ356" s="17" t="s">
        <v>80</v>
      </c>
      <c r="BK356" s="140">
        <f t="shared" si="9"/>
        <v>0</v>
      </c>
      <c r="BL356" s="17" t="s">
        <v>255</v>
      </c>
      <c r="BM356" s="139" t="s">
        <v>3269</v>
      </c>
    </row>
    <row r="357" spans="2:65" s="1" customFormat="1" ht="16.5" customHeight="1">
      <c r="B357" s="128"/>
      <c r="C357" s="129" t="s">
        <v>531</v>
      </c>
      <c r="D357" s="129" t="s">
        <v>160</v>
      </c>
      <c r="E357" s="130" t="s">
        <v>3270</v>
      </c>
      <c r="F357" s="131" t="s">
        <v>3271</v>
      </c>
      <c r="G357" s="132" t="s">
        <v>310</v>
      </c>
      <c r="H357" s="133">
        <v>1</v>
      </c>
      <c r="I357" s="184"/>
      <c r="J357" s="134">
        <f t="shared" si="0"/>
        <v>0</v>
      </c>
      <c r="K357" s="131" t="s">
        <v>164</v>
      </c>
      <c r="L357" s="29"/>
      <c r="M357" s="135" t="s">
        <v>1</v>
      </c>
      <c r="N357" s="136" t="s">
        <v>37</v>
      </c>
      <c r="O357" s="137">
        <v>0.36199999999999999</v>
      </c>
      <c r="P357" s="137">
        <f t="shared" si="1"/>
        <v>0.36199999999999999</v>
      </c>
      <c r="Q357" s="137">
        <v>1.2899999999999999E-3</v>
      </c>
      <c r="R357" s="137">
        <f t="shared" si="2"/>
        <v>1.2899999999999999E-3</v>
      </c>
      <c r="S357" s="137">
        <v>0</v>
      </c>
      <c r="T357" s="138">
        <f t="shared" si="3"/>
        <v>0</v>
      </c>
      <c r="AR357" s="139" t="s">
        <v>255</v>
      </c>
      <c r="AT357" s="139" t="s">
        <v>160</v>
      </c>
      <c r="AU357" s="139" t="s">
        <v>82</v>
      </c>
      <c r="AY357" s="17" t="s">
        <v>158</v>
      </c>
      <c r="BE357" s="140">
        <f t="shared" si="4"/>
        <v>0</v>
      </c>
      <c r="BF357" s="140">
        <f t="shared" si="5"/>
        <v>0</v>
      </c>
      <c r="BG357" s="140">
        <f t="shared" si="6"/>
        <v>0</v>
      </c>
      <c r="BH357" s="140">
        <f t="shared" si="7"/>
        <v>0</v>
      </c>
      <c r="BI357" s="140">
        <f t="shared" si="8"/>
        <v>0</v>
      </c>
      <c r="BJ357" s="17" t="s">
        <v>80</v>
      </c>
      <c r="BK357" s="140">
        <f t="shared" si="9"/>
        <v>0</v>
      </c>
      <c r="BL357" s="17" t="s">
        <v>255</v>
      </c>
      <c r="BM357" s="139" t="s">
        <v>3272</v>
      </c>
    </row>
    <row r="358" spans="2:65" s="1" customFormat="1" ht="16.5" customHeight="1">
      <c r="B358" s="128"/>
      <c r="C358" s="129" t="s">
        <v>542</v>
      </c>
      <c r="D358" s="129" t="s">
        <v>160</v>
      </c>
      <c r="E358" s="130" t="s">
        <v>3273</v>
      </c>
      <c r="F358" s="131" t="s">
        <v>3274</v>
      </c>
      <c r="G358" s="132" t="s">
        <v>310</v>
      </c>
      <c r="H358" s="133">
        <v>2</v>
      </c>
      <c r="I358" s="184"/>
      <c r="J358" s="134">
        <f t="shared" si="0"/>
        <v>0</v>
      </c>
      <c r="K358" s="131" t="s">
        <v>164</v>
      </c>
      <c r="L358" s="29"/>
      <c r="M358" s="135" t="s">
        <v>1</v>
      </c>
      <c r="N358" s="136" t="s">
        <v>37</v>
      </c>
      <c r="O358" s="137">
        <v>0.36299999999999999</v>
      </c>
      <c r="P358" s="137">
        <f t="shared" si="1"/>
        <v>0.72599999999999998</v>
      </c>
      <c r="Q358" s="137">
        <v>2.0300000000000001E-3</v>
      </c>
      <c r="R358" s="137">
        <f t="shared" si="2"/>
        <v>4.0600000000000002E-3</v>
      </c>
      <c r="S358" s="137">
        <v>0</v>
      </c>
      <c r="T358" s="138">
        <f t="shared" si="3"/>
        <v>0</v>
      </c>
      <c r="AR358" s="139" t="s">
        <v>255</v>
      </c>
      <c r="AT358" s="139" t="s">
        <v>160</v>
      </c>
      <c r="AU358" s="139" t="s">
        <v>82</v>
      </c>
      <c r="AY358" s="17" t="s">
        <v>158</v>
      </c>
      <c r="BE358" s="140">
        <f t="shared" si="4"/>
        <v>0</v>
      </c>
      <c r="BF358" s="140">
        <f t="shared" si="5"/>
        <v>0</v>
      </c>
      <c r="BG358" s="140">
        <f t="shared" si="6"/>
        <v>0</v>
      </c>
      <c r="BH358" s="140">
        <f t="shared" si="7"/>
        <v>0</v>
      </c>
      <c r="BI358" s="140">
        <f t="shared" si="8"/>
        <v>0</v>
      </c>
      <c r="BJ358" s="17" t="s">
        <v>80</v>
      </c>
      <c r="BK358" s="140">
        <f t="shared" si="9"/>
        <v>0</v>
      </c>
      <c r="BL358" s="17" t="s">
        <v>255</v>
      </c>
      <c r="BM358" s="139" t="s">
        <v>3275</v>
      </c>
    </row>
    <row r="359" spans="2:65" s="1" customFormat="1" ht="21.75" customHeight="1">
      <c r="B359" s="128"/>
      <c r="C359" s="129" t="s">
        <v>554</v>
      </c>
      <c r="D359" s="129" t="s">
        <v>160</v>
      </c>
      <c r="E359" s="130" t="s">
        <v>3276</v>
      </c>
      <c r="F359" s="131" t="s">
        <v>3277</v>
      </c>
      <c r="G359" s="132" t="s">
        <v>237</v>
      </c>
      <c r="H359" s="133">
        <v>18</v>
      </c>
      <c r="I359" s="184"/>
      <c r="J359" s="134">
        <f t="shared" si="0"/>
        <v>0</v>
      </c>
      <c r="K359" s="131" t="s">
        <v>164</v>
      </c>
      <c r="L359" s="29"/>
      <c r="M359" s="135" t="s">
        <v>1</v>
      </c>
      <c r="N359" s="136" t="s">
        <v>37</v>
      </c>
      <c r="O359" s="137">
        <v>0.36299999999999999</v>
      </c>
      <c r="P359" s="137">
        <f t="shared" si="1"/>
        <v>6.5339999999999998</v>
      </c>
      <c r="Q359" s="137">
        <v>1.42E-3</v>
      </c>
      <c r="R359" s="137">
        <f t="shared" si="2"/>
        <v>2.5559999999999999E-2</v>
      </c>
      <c r="S359" s="137">
        <v>0</v>
      </c>
      <c r="T359" s="138">
        <f t="shared" si="3"/>
        <v>0</v>
      </c>
      <c r="AR359" s="139" t="s">
        <v>255</v>
      </c>
      <c r="AT359" s="139" t="s">
        <v>160</v>
      </c>
      <c r="AU359" s="139" t="s">
        <v>82</v>
      </c>
      <c r="AY359" s="17" t="s">
        <v>158</v>
      </c>
      <c r="BE359" s="140">
        <f t="shared" si="4"/>
        <v>0</v>
      </c>
      <c r="BF359" s="140">
        <f t="shared" si="5"/>
        <v>0</v>
      </c>
      <c r="BG359" s="140">
        <f t="shared" si="6"/>
        <v>0</v>
      </c>
      <c r="BH359" s="140">
        <f t="shared" si="7"/>
        <v>0</v>
      </c>
      <c r="BI359" s="140">
        <f t="shared" si="8"/>
        <v>0</v>
      </c>
      <c r="BJ359" s="17" t="s">
        <v>80</v>
      </c>
      <c r="BK359" s="140">
        <f t="shared" si="9"/>
        <v>0</v>
      </c>
      <c r="BL359" s="17" t="s">
        <v>255</v>
      </c>
      <c r="BM359" s="139" t="s">
        <v>3278</v>
      </c>
    </row>
    <row r="360" spans="2:65" s="1" customFormat="1" ht="21.75" customHeight="1">
      <c r="B360" s="128"/>
      <c r="C360" s="129" t="s">
        <v>558</v>
      </c>
      <c r="D360" s="129" t="s">
        <v>160</v>
      </c>
      <c r="E360" s="130" t="s">
        <v>3279</v>
      </c>
      <c r="F360" s="131" t="s">
        <v>3280</v>
      </c>
      <c r="G360" s="132" t="s">
        <v>237</v>
      </c>
      <c r="H360" s="133">
        <v>18</v>
      </c>
      <c r="I360" s="184"/>
      <c r="J360" s="134">
        <f t="shared" si="0"/>
        <v>0</v>
      </c>
      <c r="K360" s="131" t="s">
        <v>164</v>
      </c>
      <c r="L360" s="29"/>
      <c r="M360" s="135" t="s">
        <v>1</v>
      </c>
      <c r="N360" s="136" t="s">
        <v>37</v>
      </c>
      <c r="O360" s="137">
        <v>0.38300000000000001</v>
      </c>
      <c r="P360" s="137">
        <f t="shared" si="1"/>
        <v>6.8940000000000001</v>
      </c>
      <c r="Q360" s="137">
        <v>7.4400000000000004E-3</v>
      </c>
      <c r="R360" s="137">
        <f t="shared" si="2"/>
        <v>0.13392000000000001</v>
      </c>
      <c r="S360" s="137">
        <v>0</v>
      </c>
      <c r="T360" s="138">
        <f t="shared" si="3"/>
        <v>0</v>
      </c>
      <c r="AR360" s="139" t="s">
        <v>255</v>
      </c>
      <c r="AT360" s="139" t="s">
        <v>160</v>
      </c>
      <c r="AU360" s="139" t="s">
        <v>82</v>
      </c>
      <c r="AY360" s="17" t="s">
        <v>158</v>
      </c>
      <c r="BE360" s="140">
        <f t="shared" si="4"/>
        <v>0</v>
      </c>
      <c r="BF360" s="140">
        <f t="shared" si="5"/>
        <v>0</v>
      </c>
      <c r="BG360" s="140">
        <f t="shared" si="6"/>
        <v>0</v>
      </c>
      <c r="BH360" s="140">
        <f t="shared" si="7"/>
        <v>0</v>
      </c>
      <c r="BI360" s="140">
        <f t="shared" si="8"/>
        <v>0</v>
      </c>
      <c r="BJ360" s="17" t="s">
        <v>80</v>
      </c>
      <c r="BK360" s="140">
        <f t="shared" si="9"/>
        <v>0</v>
      </c>
      <c r="BL360" s="17" t="s">
        <v>255</v>
      </c>
      <c r="BM360" s="139" t="s">
        <v>3281</v>
      </c>
    </row>
    <row r="361" spans="2:65" s="1" customFormat="1" ht="21.75" customHeight="1">
      <c r="B361" s="128"/>
      <c r="C361" s="129" t="s">
        <v>566</v>
      </c>
      <c r="D361" s="129" t="s">
        <v>160</v>
      </c>
      <c r="E361" s="130" t="s">
        <v>3282</v>
      </c>
      <c r="F361" s="131" t="s">
        <v>3283</v>
      </c>
      <c r="G361" s="132" t="s">
        <v>237</v>
      </c>
      <c r="H361" s="133">
        <v>18</v>
      </c>
      <c r="I361" s="184"/>
      <c r="J361" s="134">
        <f t="shared" si="0"/>
        <v>0</v>
      </c>
      <c r="K361" s="131" t="s">
        <v>164</v>
      </c>
      <c r="L361" s="29"/>
      <c r="M361" s="135" t="s">
        <v>1</v>
      </c>
      <c r="N361" s="136" t="s">
        <v>37</v>
      </c>
      <c r="O361" s="137">
        <v>0.40400000000000003</v>
      </c>
      <c r="P361" s="137">
        <f t="shared" si="1"/>
        <v>7.2720000000000002</v>
      </c>
      <c r="Q361" s="137">
        <v>1.2319999999999999E-2</v>
      </c>
      <c r="R361" s="137">
        <f t="shared" si="2"/>
        <v>0.22175999999999998</v>
      </c>
      <c r="S361" s="137">
        <v>0</v>
      </c>
      <c r="T361" s="138">
        <f t="shared" si="3"/>
        <v>0</v>
      </c>
      <c r="AR361" s="139" t="s">
        <v>255</v>
      </c>
      <c r="AT361" s="139" t="s">
        <v>160</v>
      </c>
      <c r="AU361" s="139" t="s">
        <v>82</v>
      </c>
      <c r="AY361" s="17" t="s">
        <v>158</v>
      </c>
      <c r="BE361" s="140">
        <f t="shared" si="4"/>
        <v>0</v>
      </c>
      <c r="BF361" s="140">
        <f t="shared" si="5"/>
        <v>0</v>
      </c>
      <c r="BG361" s="140">
        <f t="shared" si="6"/>
        <v>0</v>
      </c>
      <c r="BH361" s="140">
        <f t="shared" si="7"/>
        <v>0</v>
      </c>
      <c r="BI361" s="140">
        <f t="shared" si="8"/>
        <v>0</v>
      </c>
      <c r="BJ361" s="17" t="s">
        <v>80</v>
      </c>
      <c r="BK361" s="140">
        <f t="shared" si="9"/>
        <v>0</v>
      </c>
      <c r="BL361" s="17" t="s">
        <v>255</v>
      </c>
      <c r="BM361" s="139" t="s">
        <v>3284</v>
      </c>
    </row>
    <row r="362" spans="2:65" s="1" customFormat="1" ht="16.5" customHeight="1">
      <c r="B362" s="128"/>
      <c r="C362" s="129" t="s">
        <v>571</v>
      </c>
      <c r="D362" s="129" t="s">
        <v>160</v>
      </c>
      <c r="E362" s="130" t="s">
        <v>3285</v>
      </c>
      <c r="F362" s="131" t="s">
        <v>3286</v>
      </c>
      <c r="G362" s="132" t="s">
        <v>237</v>
      </c>
      <c r="H362" s="133">
        <v>6</v>
      </c>
      <c r="I362" s="184"/>
      <c r="J362" s="134">
        <f t="shared" si="0"/>
        <v>0</v>
      </c>
      <c r="K362" s="131" t="s">
        <v>164</v>
      </c>
      <c r="L362" s="29"/>
      <c r="M362" s="135" t="s">
        <v>1</v>
      </c>
      <c r="N362" s="136" t="s">
        <v>37</v>
      </c>
      <c r="O362" s="137">
        <v>0.78</v>
      </c>
      <c r="P362" s="137">
        <f t="shared" si="1"/>
        <v>4.68</v>
      </c>
      <c r="Q362" s="137">
        <v>5.9000000000000003E-4</v>
      </c>
      <c r="R362" s="137">
        <f t="shared" si="2"/>
        <v>3.5400000000000002E-3</v>
      </c>
      <c r="S362" s="137">
        <v>0</v>
      </c>
      <c r="T362" s="138">
        <f t="shared" si="3"/>
        <v>0</v>
      </c>
      <c r="AR362" s="139" t="s">
        <v>255</v>
      </c>
      <c r="AT362" s="139" t="s">
        <v>160</v>
      </c>
      <c r="AU362" s="139" t="s">
        <v>82</v>
      </c>
      <c r="AY362" s="17" t="s">
        <v>158</v>
      </c>
      <c r="BE362" s="140">
        <f t="shared" si="4"/>
        <v>0</v>
      </c>
      <c r="BF362" s="140">
        <f t="shared" si="5"/>
        <v>0</v>
      </c>
      <c r="BG362" s="140">
        <f t="shared" si="6"/>
        <v>0</v>
      </c>
      <c r="BH362" s="140">
        <f t="shared" si="7"/>
        <v>0</v>
      </c>
      <c r="BI362" s="140">
        <f t="shared" si="8"/>
        <v>0</v>
      </c>
      <c r="BJ362" s="17" t="s">
        <v>80</v>
      </c>
      <c r="BK362" s="140">
        <f t="shared" si="9"/>
        <v>0</v>
      </c>
      <c r="BL362" s="17" t="s">
        <v>255</v>
      </c>
      <c r="BM362" s="139" t="s">
        <v>3287</v>
      </c>
    </row>
    <row r="363" spans="2:65" s="1" customFormat="1" ht="16.5" customHeight="1">
      <c r="B363" s="128"/>
      <c r="C363" s="129" t="s">
        <v>600</v>
      </c>
      <c r="D363" s="129" t="s">
        <v>160</v>
      </c>
      <c r="E363" s="130" t="s">
        <v>3288</v>
      </c>
      <c r="F363" s="131" t="s">
        <v>3289</v>
      </c>
      <c r="G363" s="132" t="s">
        <v>237</v>
      </c>
      <c r="H363" s="133">
        <v>8</v>
      </c>
      <c r="I363" s="184"/>
      <c r="J363" s="134">
        <f t="shared" si="0"/>
        <v>0</v>
      </c>
      <c r="K363" s="131" t="s">
        <v>164</v>
      </c>
      <c r="L363" s="29"/>
      <c r="M363" s="135" t="s">
        <v>1</v>
      </c>
      <c r="N363" s="136" t="s">
        <v>37</v>
      </c>
      <c r="O363" s="137">
        <v>0.82699999999999996</v>
      </c>
      <c r="P363" s="137">
        <f t="shared" si="1"/>
        <v>6.6159999999999997</v>
      </c>
      <c r="Q363" s="137">
        <v>2.0100000000000001E-3</v>
      </c>
      <c r="R363" s="137">
        <f t="shared" si="2"/>
        <v>1.6080000000000001E-2</v>
      </c>
      <c r="S363" s="137">
        <v>0</v>
      </c>
      <c r="T363" s="138">
        <f t="shared" si="3"/>
        <v>0</v>
      </c>
      <c r="AR363" s="139" t="s">
        <v>255</v>
      </c>
      <c r="AT363" s="139" t="s">
        <v>160</v>
      </c>
      <c r="AU363" s="139" t="s">
        <v>82</v>
      </c>
      <c r="AY363" s="17" t="s">
        <v>158</v>
      </c>
      <c r="BE363" s="140">
        <f t="shared" si="4"/>
        <v>0</v>
      </c>
      <c r="BF363" s="140">
        <f t="shared" si="5"/>
        <v>0</v>
      </c>
      <c r="BG363" s="140">
        <f t="shared" si="6"/>
        <v>0</v>
      </c>
      <c r="BH363" s="140">
        <f t="shared" si="7"/>
        <v>0</v>
      </c>
      <c r="BI363" s="140">
        <f t="shared" si="8"/>
        <v>0</v>
      </c>
      <c r="BJ363" s="17" t="s">
        <v>80</v>
      </c>
      <c r="BK363" s="140">
        <f t="shared" si="9"/>
        <v>0</v>
      </c>
      <c r="BL363" s="17" t="s">
        <v>255</v>
      </c>
      <c r="BM363" s="139" t="s">
        <v>3290</v>
      </c>
    </row>
    <row r="364" spans="2:65" s="1" customFormat="1" ht="16.5" customHeight="1">
      <c r="B364" s="128"/>
      <c r="C364" s="129" t="s">
        <v>619</v>
      </c>
      <c r="D364" s="129" t="s">
        <v>160</v>
      </c>
      <c r="E364" s="130" t="s">
        <v>3291</v>
      </c>
      <c r="F364" s="131" t="s">
        <v>3292</v>
      </c>
      <c r="G364" s="132" t="s">
        <v>237</v>
      </c>
      <c r="H364" s="133">
        <v>12</v>
      </c>
      <c r="I364" s="184"/>
      <c r="J364" s="134">
        <f t="shared" si="0"/>
        <v>0</v>
      </c>
      <c r="K364" s="131" t="s">
        <v>164</v>
      </c>
      <c r="L364" s="29"/>
      <c r="M364" s="135" t="s">
        <v>1</v>
      </c>
      <c r="N364" s="136" t="s">
        <v>37</v>
      </c>
      <c r="O364" s="137">
        <v>0.83099999999999996</v>
      </c>
      <c r="P364" s="137">
        <f t="shared" si="1"/>
        <v>9.9719999999999995</v>
      </c>
      <c r="Q364" s="137">
        <v>1.4499999999999999E-3</v>
      </c>
      <c r="R364" s="137">
        <f t="shared" si="2"/>
        <v>1.7399999999999999E-2</v>
      </c>
      <c r="S364" s="137">
        <v>0</v>
      </c>
      <c r="T364" s="138">
        <f t="shared" si="3"/>
        <v>0</v>
      </c>
      <c r="AR364" s="139" t="s">
        <v>255</v>
      </c>
      <c r="AT364" s="139" t="s">
        <v>160</v>
      </c>
      <c r="AU364" s="139" t="s">
        <v>82</v>
      </c>
      <c r="AY364" s="17" t="s">
        <v>158</v>
      </c>
      <c r="BE364" s="140">
        <f t="shared" si="4"/>
        <v>0</v>
      </c>
      <c r="BF364" s="140">
        <f t="shared" si="5"/>
        <v>0</v>
      </c>
      <c r="BG364" s="140">
        <f t="shared" si="6"/>
        <v>0</v>
      </c>
      <c r="BH364" s="140">
        <f t="shared" si="7"/>
        <v>0</v>
      </c>
      <c r="BI364" s="140">
        <f t="shared" si="8"/>
        <v>0</v>
      </c>
      <c r="BJ364" s="17" t="s">
        <v>80</v>
      </c>
      <c r="BK364" s="140">
        <f t="shared" si="9"/>
        <v>0</v>
      </c>
      <c r="BL364" s="17" t="s">
        <v>255</v>
      </c>
      <c r="BM364" s="139" t="s">
        <v>3293</v>
      </c>
    </row>
    <row r="365" spans="2:65" s="1" customFormat="1" ht="16.5" customHeight="1">
      <c r="B365" s="128"/>
      <c r="C365" s="129" t="s">
        <v>625</v>
      </c>
      <c r="D365" s="129" t="s">
        <v>160</v>
      </c>
      <c r="E365" s="130" t="s">
        <v>3294</v>
      </c>
      <c r="F365" s="131" t="s">
        <v>3295</v>
      </c>
      <c r="G365" s="132" t="s">
        <v>237</v>
      </c>
      <c r="H365" s="133">
        <v>6</v>
      </c>
      <c r="I365" s="184"/>
      <c r="J365" s="134">
        <f t="shared" si="0"/>
        <v>0</v>
      </c>
      <c r="K365" s="131" t="s">
        <v>164</v>
      </c>
      <c r="L365" s="29"/>
      <c r="M365" s="135" t="s">
        <v>1</v>
      </c>
      <c r="N365" s="136" t="s">
        <v>37</v>
      </c>
      <c r="O365" s="137">
        <v>0.65900000000000003</v>
      </c>
      <c r="P365" s="137">
        <f t="shared" si="1"/>
        <v>3.9540000000000002</v>
      </c>
      <c r="Q365" s="137">
        <v>4.0000000000000002E-4</v>
      </c>
      <c r="R365" s="137">
        <f t="shared" si="2"/>
        <v>2.4000000000000002E-3</v>
      </c>
      <c r="S365" s="137">
        <v>0</v>
      </c>
      <c r="T365" s="138">
        <f t="shared" si="3"/>
        <v>0</v>
      </c>
      <c r="AR365" s="139" t="s">
        <v>255</v>
      </c>
      <c r="AT365" s="139" t="s">
        <v>160</v>
      </c>
      <c r="AU365" s="139" t="s">
        <v>82</v>
      </c>
      <c r="AY365" s="17" t="s">
        <v>158</v>
      </c>
      <c r="BE365" s="140">
        <f t="shared" si="4"/>
        <v>0</v>
      </c>
      <c r="BF365" s="140">
        <f t="shared" si="5"/>
        <v>0</v>
      </c>
      <c r="BG365" s="140">
        <f t="shared" si="6"/>
        <v>0</v>
      </c>
      <c r="BH365" s="140">
        <f t="shared" si="7"/>
        <v>0</v>
      </c>
      <c r="BI365" s="140">
        <f t="shared" si="8"/>
        <v>0</v>
      </c>
      <c r="BJ365" s="17" t="s">
        <v>80</v>
      </c>
      <c r="BK365" s="140">
        <f t="shared" si="9"/>
        <v>0</v>
      </c>
      <c r="BL365" s="17" t="s">
        <v>255</v>
      </c>
      <c r="BM365" s="139" t="s">
        <v>3296</v>
      </c>
    </row>
    <row r="366" spans="2:65" s="1" customFormat="1" ht="16.5" customHeight="1">
      <c r="B366" s="128"/>
      <c r="C366" s="129" t="s">
        <v>639</v>
      </c>
      <c r="D366" s="129" t="s">
        <v>160</v>
      </c>
      <c r="E366" s="130" t="s">
        <v>3297</v>
      </c>
      <c r="F366" s="131" t="s">
        <v>3298</v>
      </c>
      <c r="G366" s="132" t="s">
        <v>237</v>
      </c>
      <c r="H366" s="133">
        <v>6</v>
      </c>
      <c r="I366" s="184"/>
      <c r="J366" s="134">
        <f t="shared" si="0"/>
        <v>0</v>
      </c>
      <c r="K366" s="131" t="s">
        <v>164</v>
      </c>
      <c r="L366" s="29"/>
      <c r="M366" s="135" t="s">
        <v>1</v>
      </c>
      <c r="N366" s="136" t="s">
        <v>37</v>
      </c>
      <c r="O366" s="137">
        <v>0.65900000000000003</v>
      </c>
      <c r="P366" s="137">
        <f t="shared" si="1"/>
        <v>3.9540000000000002</v>
      </c>
      <c r="Q366" s="137">
        <v>4.0999999999999999E-4</v>
      </c>
      <c r="R366" s="137">
        <f t="shared" si="2"/>
        <v>2.4599999999999999E-3</v>
      </c>
      <c r="S366" s="137">
        <v>0</v>
      </c>
      <c r="T366" s="138">
        <f t="shared" si="3"/>
        <v>0</v>
      </c>
      <c r="AR366" s="139" t="s">
        <v>255</v>
      </c>
      <c r="AT366" s="139" t="s">
        <v>160</v>
      </c>
      <c r="AU366" s="139" t="s">
        <v>82</v>
      </c>
      <c r="AY366" s="17" t="s">
        <v>158</v>
      </c>
      <c r="BE366" s="140">
        <f t="shared" si="4"/>
        <v>0</v>
      </c>
      <c r="BF366" s="140">
        <f t="shared" si="5"/>
        <v>0</v>
      </c>
      <c r="BG366" s="140">
        <f t="shared" si="6"/>
        <v>0</v>
      </c>
      <c r="BH366" s="140">
        <f t="shared" si="7"/>
        <v>0</v>
      </c>
      <c r="BI366" s="140">
        <f t="shared" si="8"/>
        <v>0</v>
      </c>
      <c r="BJ366" s="17" t="s">
        <v>80</v>
      </c>
      <c r="BK366" s="140">
        <f t="shared" si="9"/>
        <v>0</v>
      </c>
      <c r="BL366" s="17" t="s">
        <v>255</v>
      </c>
      <c r="BM366" s="139" t="s">
        <v>3299</v>
      </c>
    </row>
    <row r="367" spans="2:65" s="1" customFormat="1" ht="16.5" customHeight="1">
      <c r="B367" s="128"/>
      <c r="C367" s="129" t="s">
        <v>644</v>
      </c>
      <c r="D367" s="129" t="s">
        <v>160</v>
      </c>
      <c r="E367" s="130" t="s">
        <v>3300</v>
      </c>
      <c r="F367" s="131" t="s">
        <v>3301</v>
      </c>
      <c r="G367" s="132" t="s">
        <v>237</v>
      </c>
      <c r="H367" s="133">
        <v>24</v>
      </c>
      <c r="I367" s="184"/>
      <c r="J367" s="134">
        <f t="shared" si="0"/>
        <v>0</v>
      </c>
      <c r="K367" s="131" t="s">
        <v>164</v>
      </c>
      <c r="L367" s="29"/>
      <c r="M367" s="135" t="s">
        <v>1</v>
      </c>
      <c r="N367" s="136" t="s">
        <v>37</v>
      </c>
      <c r="O367" s="137">
        <v>0.72799999999999998</v>
      </c>
      <c r="P367" s="137">
        <f t="shared" si="1"/>
        <v>17.472000000000001</v>
      </c>
      <c r="Q367" s="137">
        <v>4.8000000000000001E-4</v>
      </c>
      <c r="R367" s="137">
        <f t="shared" si="2"/>
        <v>1.1520000000000001E-2</v>
      </c>
      <c r="S367" s="137">
        <v>0</v>
      </c>
      <c r="T367" s="138">
        <f t="shared" si="3"/>
        <v>0</v>
      </c>
      <c r="AR367" s="139" t="s">
        <v>255</v>
      </c>
      <c r="AT367" s="139" t="s">
        <v>160</v>
      </c>
      <c r="AU367" s="139" t="s">
        <v>82</v>
      </c>
      <c r="AY367" s="17" t="s">
        <v>158</v>
      </c>
      <c r="BE367" s="140">
        <f t="shared" si="4"/>
        <v>0</v>
      </c>
      <c r="BF367" s="140">
        <f t="shared" si="5"/>
        <v>0</v>
      </c>
      <c r="BG367" s="140">
        <f t="shared" si="6"/>
        <v>0</v>
      </c>
      <c r="BH367" s="140">
        <f t="shared" si="7"/>
        <v>0</v>
      </c>
      <c r="BI367" s="140">
        <f t="shared" si="8"/>
        <v>0</v>
      </c>
      <c r="BJ367" s="17" t="s">
        <v>80</v>
      </c>
      <c r="BK367" s="140">
        <f t="shared" si="9"/>
        <v>0</v>
      </c>
      <c r="BL367" s="17" t="s">
        <v>255</v>
      </c>
      <c r="BM367" s="139" t="s">
        <v>3302</v>
      </c>
    </row>
    <row r="368" spans="2:65" s="1" customFormat="1" ht="16.5" customHeight="1">
      <c r="B368" s="128"/>
      <c r="C368" s="129" t="s">
        <v>649</v>
      </c>
      <c r="D368" s="129" t="s">
        <v>160</v>
      </c>
      <c r="E368" s="130" t="s">
        <v>3303</v>
      </c>
      <c r="F368" s="131" t="s">
        <v>3304</v>
      </c>
      <c r="G368" s="132" t="s">
        <v>237</v>
      </c>
      <c r="H368" s="133">
        <v>12</v>
      </c>
      <c r="I368" s="184"/>
      <c r="J368" s="134">
        <f t="shared" si="0"/>
        <v>0</v>
      </c>
      <c r="K368" s="131" t="s">
        <v>164</v>
      </c>
      <c r="L368" s="29"/>
      <c r="M368" s="135" t="s">
        <v>1</v>
      </c>
      <c r="N368" s="136" t="s">
        <v>37</v>
      </c>
      <c r="O368" s="137">
        <v>0.79700000000000004</v>
      </c>
      <c r="P368" s="137">
        <f t="shared" si="1"/>
        <v>9.5640000000000001</v>
      </c>
      <c r="Q368" s="137">
        <v>7.1000000000000002E-4</v>
      </c>
      <c r="R368" s="137">
        <f t="shared" si="2"/>
        <v>8.5199999999999998E-3</v>
      </c>
      <c r="S368" s="137">
        <v>0</v>
      </c>
      <c r="T368" s="138">
        <f t="shared" si="3"/>
        <v>0</v>
      </c>
      <c r="AR368" s="139" t="s">
        <v>255</v>
      </c>
      <c r="AT368" s="139" t="s">
        <v>160</v>
      </c>
      <c r="AU368" s="139" t="s">
        <v>82</v>
      </c>
      <c r="AY368" s="17" t="s">
        <v>158</v>
      </c>
      <c r="BE368" s="140">
        <f t="shared" si="4"/>
        <v>0</v>
      </c>
      <c r="BF368" s="140">
        <f t="shared" si="5"/>
        <v>0</v>
      </c>
      <c r="BG368" s="140">
        <f t="shared" si="6"/>
        <v>0</v>
      </c>
      <c r="BH368" s="140">
        <f t="shared" si="7"/>
        <v>0</v>
      </c>
      <c r="BI368" s="140">
        <f t="shared" si="8"/>
        <v>0</v>
      </c>
      <c r="BJ368" s="17" t="s">
        <v>80</v>
      </c>
      <c r="BK368" s="140">
        <f t="shared" si="9"/>
        <v>0</v>
      </c>
      <c r="BL368" s="17" t="s">
        <v>255</v>
      </c>
      <c r="BM368" s="139" t="s">
        <v>3305</v>
      </c>
    </row>
    <row r="369" spans="2:65" s="1" customFormat="1" ht="16.5" customHeight="1">
      <c r="B369" s="128"/>
      <c r="C369" s="129" t="s">
        <v>653</v>
      </c>
      <c r="D369" s="129" t="s">
        <v>160</v>
      </c>
      <c r="E369" s="130" t="s">
        <v>3306</v>
      </c>
      <c r="F369" s="131" t="s">
        <v>3307</v>
      </c>
      <c r="G369" s="132" t="s">
        <v>237</v>
      </c>
      <c r="H369" s="133">
        <v>16</v>
      </c>
      <c r="I369" s="184"/>
      <c r="J369" s="134">
        <f t="shared" si="0"/>
        <v>0</v>
      </c>
      <c r="K369" s="131" t="s">
        <v>164</v>
      </c>
      <c r="L369" s="29"/>
      <c r="M369" s="135" t="s">
        <v>1</v>
      </c>
      <c r="N369" s="136" t="s">
        <v>37</v>
      </c>
      <c r="O369" s="137">
        <v>0.83199999999999996</v>
      </c>
      <c r="P369" s="137">
        <f t="shared" si="1"/>
        <v>13.311999999999999</v>
      </c>
      <c r="Q369" s="137">
        <v>2.2399999999999998E-3</v>
      </c>
      <c r="R369" s="137">
        <f t="shared" si="2"/>
        <v>3.5839999999999997E-2</v>
      </c>
      <c r="S369" s="137">
        <v>0</v>
      </c>
      <c r="T369" s="138">
        <f t="shared" si="3"/>
        <v>0</v>
      </c>
      <c r="AR369" s="139" t="s">
        <v>255</v>
      </c>
      <c r="AT369" s="139" t="s">
        <v>160</v>
      </c>
      <c r="AU369" s="139" t="s">
        <v>82</v>
      </c>
      <c r="AY369" s="17" t="s">
        <v>158</v>
      </c>
      <c r="BE369" s="140">
        <f t="shared" si="4"/>
        <v>0</v>
      </c>
      <c r="BF369" s="140">
        <f t="shared" si="5"/>
        <v>0</v>
      </c>
      <c r="BG369" s="140">
        <f t="shared" si="6"/>
        <v>0</v>
      </c>
      <c r="BH369" s="140">
        <f t="shared" si="7"/>
        <v>0</v>
      </c>
      <c r="BI369" s="140">
        <f t="shared" si="8"/>
        <v>0</v>
      </c>
      <c r="BJ369" s="17" t="s">
        <v>80</v>
      </c>
      <c r="BK369" s="140">
        <f t="shared" si="9"/>
        <v>0</v>
      </c>
      <c r="BL369" s="17" t="s">
        <v>255</v>
      </c>
      <c r="BM369" s="139" t="s">
        <v>3308</v>
      </c>
    </row>
    <row r="370" spans="2:65" s="1" customFormat="1" ht="16.5" customHeight="1">
      <c r="B370" s="128"/>
      <c r="C370" s="159" t="s">
        <v>665</v>
      </c>
      <c r="D370" s="159" t="s">
        <v>242</v>
      </c>
      <c r="E370" s="160" t="s">
        <v>3309</v>
      </c>
      <c r="F370" s="161" t="s">
        <v>3310</v>
      </c>
      <c r="G370" s="162" t="s">
        <v>310</v>
      </c>
      <c r="H370" s="163">
        <v>3</v>
      </c>
      <c r="I370" s="188"/>
      <c r="J370" s="164">
        <f t="shared" si="0"/>
        <v>0</v>
      </c>
      <c r="K370" s="161" t="s">
        <v>164</v>
      </c>
      <c r="L370" s="165"/>
      <c r="M370" s="166" t="s">
        <v>1</v>
      </c>
      <c r="N370" s="167" t="s">
        <v>37</v>
      </c>
      <c r="O370" s="137">
        <v>0</v>
      </c>
      <c r="P370" s="137">
        <f t="shared" si="1"/>
        <v>0</v>
      </c>
      <c r="Q370" s="137">
        <v>8.5999999999999998E-4</v>
      </c>
      <c r="R370" s="137">
        <f t="shared" si="2"/>
        <v>2.5799999999999998E-3</v>
      </c>
      <c r="S370" s="137">
        <v>0</v>
      </c>
      <c r="T370" s="138">
        <f t="shared" si="3"/>
        <v>0</v>
      </c>
      <c r="AR370" s="139" t="s">
        <v>209</v>
      </c>
      <c r="AT370" s="139" t="s">
        <v>242</v>
      </c>
      <c r="AU370" s="139" t="s">
        <v>82</v>
      </c>
      <c r="AY370" s="17" t="s">
        <v>158</v>
      </c>
      <c r="BE370" s="140">
        <f t="shared" si="4"/>
        <v>0</v>
      </c>
      <c r="BF370" s="140">
        <f t="shared" si="5"/>
        <v>0</v>
      </c>
      <c r="BG370" s="140">
        <f t="shared" si="6"/>
        <v>0</v>
      </c>
      <c r="BH370" s="140">
        <f t="shared" si="7"/>
        <v>0</v>
      </c>
      <c r="BI370" s="140">
        <f t="shared" si="8"/>
        <v>0</v>
      </c>
      <c r="BJ370" s="17" t="s">
        <v>80</v>
      </c>
      <c r="BK370" s="140">
        <f t="shared" si="9"/>
        <v>0</v>
      </c>
      <c r="BL370" s="17" t="s">
        <v>165</v>
      </c>
      <c r="BM370" s="139" t="s">
        <v>3311</v>
      </c>
    </row>
    <row r="371" spans="2:65" s="1" customFormat="1" ht="21.75" customHeight="1">
      <c r="B371" s="128"/>
      <c r="C371" s="159" t="s">
        <v>671</v>
      </c>
      <c r="D371" s="159" t="s">
        <v>242</v>
      </c>
      <c r="E371" s="160" t="s">
        <v>3312</v>
      </c>
      <c r="F371" s="161" t="s">
        <v>3313</v>
      </c>
      <c r="G371" s="162" t="s">
        <v>310</v>
      </c>
      <c r="H371" s="163">
        <v>5</v>
      </c>
      <c r="I371" s="188"/>
      <c r="J371" s="164">
        <f t="shared" si="0"/>
        <v>0</v>
      </c>
      <c r="K371" s="161" t="s">
        <v>164</v>
      </c>
      <c r="L371" s="165"/>
      <c r="M371" s="166" t="s">
        <v>1</v>
      </c>
      <c r="N371" s="167" t="s">
        <v>37</v>
      </c>
      <c r="O371" s="137">
        <v>0</v>
      </c>
      <c r="P371" s="137">
        <f t="shared" si="1"/>
        <v>0</v>
      </c>
      <c r="Q371" s="137">
        <v>3.3E-4</v>
      </c>
      <c r="R371" s="137">
        <f t="shared" si="2"/>
        <v>1.65E-3</v>
      </c>
      <c r="S371" s="137">
        <v>0</v>
      </c>
      <c r="T371" s="138">
        <f t="shared" si="3"/>
        <v>0</v>
      </c>
      <c r="AR371" s="139" t="s">
        <v>209</v>
      </c>
      <c r="AT371" s="139" t="s">
        <v>242</v>
      </c>
      <c r="AU371" s="139" t="s">
        <v>82</v>
      </c>
      <c r="AY371" s="17" t="s">
        <v>158</v>
      </c>
      <c r="BE371" s="140">
        <f t="shared" si="4"/>
        <v>0</v>
      </c>
      <c r="BF371" s="140">
        <f t="shared" si="5"/>
        <v>0</v>
      </c>
      <c r="BG371" s="140">
        <f t="shared" si="6"/>
        <v>0</v>
      </c>
      <c r="BH371" s="140">
        <f t="shared" si="7"/>
        <v>0</v>
      </c>
      <c r="BI371" s="140">
        <f t="shared" si="8"/>
        <v>0</v>
      </c>
      <c r="BJ371" s="17" t="s">
        <v>80</v>
      </c>
      <c r="BK371" s="140">
        <f t="shared" si="9"/>
        <v>0</v>
      </c>
      <c r="BL371" s="17" t="s">
        <v>165</v>
      </c>
      <c r="BM371" s="139" t="s">
        <v>3314</v>
      </c>
    </row>
    <row r="372" spans="2:65" s="1" customFormat="1" ht="21.75" customHeight="1">
      <c r="B372" s="128"/>
      <c r="C372" s="159" t="s">
        <v>676</v>
      </c>
      <c r="D372" s="159" t="s">
        <v>242</v>
      </c>
      <c r="E372" s="160" t="s">
        <v>3315</v>
      </c>
      <c r="F372" s="161" t="s">
        <v>3316</v>
      </c>
      <c r="G372" s="162" t="s">
        <v>310</v>
      </c>
      <c r="H372" s="163">
        <v>2</v>
      </c>
      <c r="I372" s="188"/>
      <c r="J372" s="164">
        <f t="shared" si="0"/>
        <v>0</v>
      </c>
      <c r="K372" s="161" t="s">
        <v>164</v>
      </c>
      <c r="L372" s="165"/>
      <c r="M372" s="166" t="s">
        <v>1</v>
      </c>
      <c r="N372" s="167" t="s">
        <v>37</v>
      </c>
      <c r="O372" s="137">
        <v>0</v>
      </c>
      <c r="P372" s="137">
        <f t="shared" si="1"/>
        <v>0</v>
      </c>
      <c r="Q372" s="137">
        <v>1.3999999999999999E-4</v>
      </c>
      <c r="R372" s="137">
        <f t="shared" si="2"/>
        <v>2.7999999999999998E-4</v>
      </c>
      <c r="S372" s="137">
        <v>0</v>
      </c>
      <c r="T372" s="138">
        <f t="shared" si="3"/>
        <v>0</v>
      </c>
      <c r="AR372" s="139" t="s">
        <v>209</v>
      </c>
      <c r="AT372" s="139" t="s">
        <v>242</v>
      </c>
      <c r="AU372" s="139" t="s">
        <v>82</v>
      </c>
      <c r="AY372" s="17" t="s">
        <v>158</v>
      </c>
      <c r="BE372" s="140">
        <f t="shared" si="4"/>
        <v>0</v>
      </c>
      <c r="BF372" s="140">
        <f t="shared" si="5"/>
        <v>0</v>
      </c>
      <c r="BG372" s="140">
        <f t="shared" si="6"/>
        <v>0</v>
      </c>
      <c r="BH372" s="140">
        <f t="shared" si="7"/>
        <v>0</v>
      </c>
      <c r="BI372" s="140">
        <f t="shared" si="8"/>
        <v>0</v>
      </c>
      <c r="BJ372" s="17" t="s">
        <v>80</v>
      </c>
      <c r="BK372" s="140">
        <f t="shared" si="9"/>
        <v>0</v>
      </c>
      <c r="BL372" s="17" t="s">
        <v>165</v>
      </c>
      <c r="BM372" s="139" t="s">
        <v>3317</v>
      </c>
    </row>
    <row r="373" spans="2:65" s="1" customFormat="1" ht="16.5" customHeight="1">
      <c r="B373" s="128"/>
      <c r="C373" s="129" t="s">
        <v>682</v>
      </c>
      <c r="D373" s="129" t="s">
        <v>160</v>
      </c>
      <c r="E373" s="130" t="s">
        <v>3318</v>
      </c>
      <c r="F373" s="131" t="s">
        <v>3319</v>
      </c>
      <c r="G373" s="132" t="s">
        <v>310</v>
      </c>
      <c r="H373" s="133">
        <v>10</v>
      </c>
      <c r="I373" s="184"/>
      <c r="J373" s="134">
        <f t="shared" si="0"/>
        <v>0</v>
      </c>
      <c r="K373" s="131" t="s">
        <v>164</v>
      </c>
      <c r="L373" s="29"/>
      <c r="M373" s="135" t="s">
        <v>1</v>
      </c>
      <c r="N373" s="136" t="s">
        <v>37</v>
      </c>
      <c r="O373" s="137">
        <v>0.13500000000000001</v>
      </c>
      <c r="P373" s="137">
        <f t="shared" si="1"/>
        <v>1.35</v>
      </c>
      <c r="Q373" s="137">
        <v>0</v>
      </c>
      <c r="R373" s="137">
        <f t="shared" si="2"/>
        <v>0</v>
      </c>
      <c r="S373" s="137">
        <v>0</v>
      </c>
      <c r="T373" s="138">
        <f t="shared" si="3"/>
        <v>0</v>
      </c>
      <c r="AR373" s="139" t="s">
        <v>255</v>
      </c>
      <c r="AT373" s="139" t="s">
        <v>160</v>
      </c>
      <c r="AU373" s="139" t="s">
        <v>82</v>
      </c>
      <c r="AY373" s="17" t="s">
        <v>158</v>
      </c>
      <c r="BE373" s="140">
        <f t="shared" si="4"/>
        <v>0</v>
      </c>
      <c r="BF373" s="140">
        <f t="shared" si="5"/>
        <v>0</v>
      </c>
      <c r="BG373" s="140">
        <f t="shared" si="6"/>
        <v>0</v>
      </c>
      <c r="BH373" s="140">
        <f t="shared" si="7"/>
        <v>0</v>
      </c>
      <c r="BI373" s="140">
        <f t="shared" si="8"/>
        <v>0</v>
      </c>
      <c r="BJ373" s="17" t="s">
        <v>80</v>
      </c>
      <c r="BK373" s="140">
        <f t="shared" si="9"/>
        <v>0</v>
      </c>
      <c r="BL373" s="17" t="s">
        <v>255</v>
      </c>
      <c r="BM373" s="139" t="s">
        <v>3320</v>
      </c>
    </row>
    <row r="374" spans="2:65" s="1" customFormat="1" ht="16.5" customHeight="1">
      <c r="B374" s="128"/>
      <c r="C374" s="129" t="s">
        <v>691</v>
      </c>
      <c r="D374" s="129" t="s">
        <v>160</v>
      </c>
      <c r="E374" s="130" t="s">
        <v>3321</v>
      </c>
      <c r="F374" s="131" t="s">
        <v>3322</v>
      </c>
      <c r="G374" s="132" t="s">
        <v>310</v>
      </c>
      <c r="H374" s="133">
        <v>9</v>
      </c>
      <c r="I374" s="184"/>
      <c r="J374" s="134">
        <f t="shared" si="0"/>
        <v>0</v>
      </c>
      <c r="K374" s="131" t="s">
        <v>164</v>
      </c>
      <c r="L374" s="29"/>
      <c r="M374" s="135" t="s">
        <v>1</v>
      </c>
      <c r="N374" s="136" t="s">
        <v>37</v>
      </c>
      <c r="O374" s="137">
        <v>0.157</v>
      </c>
      <c r="P374" s="137">
        <f t="shared" si="1"/>
        <v>1.413</v>
      </c>
      <c r="Q374" s="137">
        <v>0</v>
      </c>
      <c r="R374" s="137">
        <f t="shared" si="2"/>
        <v>0</v>
      </c>
      <c r="S374" s="137">
        <v>0</v>
      </c>
      <c r="T374" s="138">
        <f t="shared" si="3"/>
        <v>0</v>
      </c>
      <c r="AR374" s="139" t="s">
        <v>255</v>
      </c>
      <c r="AT374" s="139" t="s">
        <v>160</v>
      </c>
      <c r="AU374" s="139" t="s">
        <v>82</v>
      </c>
      <c r="AY374" s="17" t="s">
        <v>158</v>
      </c>
      <c r="BE374" s="140">
        <f t="shared" si="4"/>
        <v>0</v>
      </c>
      <c r="BF374" s="140">
        <f t="shared" si="5"/>
        <v>0</v>
      </c>
      <c r="BG374" s="140">
        <f t="shared" si="6"/>
        <v>0</v>
      </c>
      <c r="BH374" s="140">
        <f t="shared" si="7"/>
        <v>0</v>
      </c>
      <c r="BI374" s="140">
        <f t="shared" si="8"/>
        <v>0</v>
      </c>
      <c r="BJ374" s="17" t="s">
        <v>80</v>
      </c>
      <c r="BK374" s="140">
        <f t="shared" si="9"/>
        <v>0</v>
      </c>
      <c r="BL374" s="17" t="s">
        <v>255</v>
      </c>
      <c r="BM374" s="139" t="s">
        <v>3323</v>
      </c>
    </row>
    <row r="375" spans="2:65" s="1" customFormat="1" ht="16.5" customHeight="1">
      <c r="B375" s="128"/>
      <c r="C375" s="129" t="s">
        <v>701</v>
      </c>
      <c r="D375" s="129" t="s">
        <v>160</v>
      </c>
      <c r="E375" s="130" t="s">
        <v>3324</v>
      </c>
      <c r="F375" s="131" t="s">
        <v>3325</v>
      </c>
      <c r="G375" s="132" t="s">
        <v>310</v>
      </c>
      <c r="H375" s="133">
        <v>6</v>
      </c>
      <c r="I375" s="184"/>
      <c r="J375" s="134">
        <f t="shared" si="0"/>
        <v>0</v>
      </c>
      <c r="K375" s="131" t="s">
        <v>164</v>
      </c>
      <c r="L375" s="29"/>
      <c r="M375" s="135" t="s">
        <v>1</v>
      </c>
      <c r="N375" s="136" t="s">
        <v>37</v>
      </c>
      <c r="O375" s="137">
        <v>0.17399999999999999</v>
      </c>
      <c r="P375" s="137">
        <f t="shared" si="1"/>
        <v>1.044</v>
      </c>
      <c r="Q375" s="137">
        <v>0</v>
      </c>
      <c r="R375" s="137">
        <f t="shared" si="2"/>
        <v>0</v>
      </c>
      <c r="S375" s="137">
        <v>0</v>
      </c>
      <c r="T375" s="138">
        <f t="shared" si="3"/>
        <v>0</v>
      </c>
      <c r="AR375" s="139" t="s">
        <v>255</v>
      </c>
      <c r="AT375" s="139" t="s">
        <v>160</v>
      </c>
      <c r="AU375" s="139" t="s">
        <v>82</v>
      </c>
      <c r="AY375" s="17" t="s">
        <v>158</v>
      </c>
      <c r="BE375" s="140">
        <f t="shared" si="4"/>
        <v>0</v>
      </c>
      <c r="BF375" s="140">
        <f t="shared" si="5"/>
        <v>0</v>
      </c>
      <c r="BG375" s="140">
        <f t="shared" si="6"/>
        <v>0</v>
      </c>
      <c r="BH375" s="140">
        <f t="shared" si="7"/>
        <v>0</v>
      </c>
      <c r="BI375" s="140">
        <f t="shared" si="8"/>
        <v>0</v>
      </c>
      <c r="BJ375" s="17" t="s">
        <v>80</v>
      </c>
      <c r="BK375" s="140">
        <f t="shared" si="9"/>
        <v>0</v>
      </c>
      <c r="BL375" s="17" t="s">
        <v>255</v>
      </c>
      <c r="BM375" s="139" t="s">
        <v>3326</v>
      </c>
    </row>
    <row r="376" spans="2:65" s="1" customFormat="1" ht="16.5" customHeight="1">
      <c r="B376" s="128"/>
      <c r="C376" s="129" t="s">
        <v>714</v>
      </c>
      <c r="D376" s="129" t="s">
        <v>160</v>
      </c>
      <c r="E376" s="130" t="s">
        <v>3327</v>
      </c>
      <c r="F376" s="131" t="s">
        <v>3328</v>
      </c>
      <c r="G376" s="132" t="s">
        <v>310</v>
      </c>
      <c r="H376" s="133">
        <v>7</v>
      </c>
      <c r="I376" s="184"/>
      <c r="J376" s="134">
        <f t="shared" si="0"/>
        <v>0</v>
      </c>
      <c r="K376" s="131" t="s">
        <v>164</v>
      </c>
      <c r="L376" s="29"/>
      <c r="M376" s="135" t="s">
        <v>1</v>
      </c>
      <c r="N376" s="136" t="s">
        <v>37</v>
      </c>
      <c r="O376" s="137">
        <v>0.21099999999999999</v>
      </c>
      <c r="P376" s="137">
        <f t="shared" si="1"/>
        <v>1.4769999999999999</v>
      </c>
      <c r="Q376" s="137">
        <v>0</v>
      </c>
      <c r="R376" s="137">
        <f t="shared" si="2"/>
        <v>0</v>
      </c>
      <c r="S376" s="137">
        <v>0</v>
      </c>
      <c r="T376" s="138">
        <f t="shared" si="3"/>
        <v>0</v>
      </c>
      <c r="AR376" s="139" t="s">
        <v>255</v>
      </c>
      <c r="AT376" s="139" t="s">
        <v>160</v>
      </c>
      <c r="AU376" s="139" t="s">
        <v>82</v>
      </c>
      <c r="AY376" s="17" t="s">
        <v>158</v>
      </c>
      <c r="BE376" s="140">
        <f t="shared" si="4"/>
        <v>0</v>
      </c>
      <c r="BF376" s="140">
        <f t="shared" si="5"/>
        <v>0</v>
      </c>
      <c r="BG376" s="140">
        <f t="shared" si="6"/>
        <v>0</v>
      </c>
      <c r="BH376" s="140">
        <f t="shared" si="7"/>
        <v>0</v>
      </c>
      <c r="BI376" s="140">
        <f t="shared" si="8"/>
        <v>0</v>
      </c>
      <c r="BJ376" s="17" t="s">
        <v>80</v>
      </c>
      <c r="BK376" s="140">
        <f t="shared" si="9"/>
        <v>0</v>
      </c>
      <c r="BL376" s="17" t="s">
        <v>255</v>
      </c>
      <c r="BM376" s="139" t="s">
        <v>3329</v>
      </c>
    </row>
    <row r="377" spans="2:65" s="1" customFormat="1" ht="21.75" customHeight="1">
      <c r="B377" s="128"/>
      <c r="C377" s="129" t="s">
        <v>720</v>
      </c>
      <c r="D377" s="129" t="s">
        <v>160</v>
      </c>
      <c r="E377" s="130" t="s">
        <v>3330</v>
      </c>
      <c r="F377" s="131" t="s">
        <v>3331</v>
      </c>
      <c r="G377" s="132" t="s">
        <v>310</v>
      </c>
      <c r="H377" s="133">
        <v>7</v>
      </c>
      <c r="I377" s="184"/>
      <c r="J377" s="134">
        <f t="shared" si="0"/>
        <v>0</v>
      </c>
      <c r="K377" s="131" t="s">
        <v>164</v>
      </c>
      <c r="L377" s="29"/>
      <c r="M377" s="135" t="s">
        <v>1</v>
      </c>
      <c r="N377" s="136" t="s">
        <v>37</v>
      </c>
      <c r="O377" s="137">
        <v>0.25900000000000001</v>
      </c>
      <c r="P377" s="137">
        <f t="shared" si="1"/>
        <v>1.8130000000000002</v>
      </c>
      <c r="Q377" s="137">
        <v>0</v>
      </c>
      <c r="R377" s="137">
        <f t="shared" si="2"/>
        <v>0</v>
      </c>
      <c r="S377" s="137">
        <v>0</v>
      </c>
      <c r="T377" s="138">
        <f t="shared" si="3"/>
        <v>0</v>
      </c>
      <c r="AR377" s="139" t="s">
        <v>255</v>
      </c>
      <c r="AT377" s="139" t="s">
        <v>160</v>
      </c>
      <c r="AU377" s="139" t="s">
        <v>82</v>
      </c>
      <c r="AY377" s="17" t="s">
        <v>158</v>
      </c>
      <c r="BE377" s="140">
        <f t="shared" si="4"/>
        <v>0</v>
      </c>
      <c r="BF377" s="140">
        <f t="shared" si="5"/>
        <v>0</v>
      </c>
      <c r="BG377" s="140">
        <f t="shared" si="6"/>
        <v>0</v>
      </c>
      <c r="BH377" s="140">
        <f t="shared" si="7"/>
        <v>0</v>
      </c>
      <c r="BI377" s="140">
        <f t="shared" si="8"/>
        <v>0</v>
      </c>
      <c r="BJ377" s="17" t="s">
        <v>80</v>
      </c>
      <c r="BK377" s="140">
        <f t="shared" si="9"/>
        <v>0</v>
      </c>
      <c r="BL377" s="17" t="s">
        <v>255</v>
      </c>
      <c r="BM377" s="139" t="s">
        <v>3332</v>
      </c>
    </row>
    <row r="378" spans="2:65" s="1" customFormat="1" ht="16.5" customHeight="1">
      <c r="B378" s="128"/>
      <c r="C378" s="129" t="s">
        <v>727</v>
      </c>
      <c r="D378" s="129" t="s">
        <v>160</v>
      </c>
      <c r="E378" s="130" t="s">
        <v>3333</v>
      </c>
      <c r="F378" s="131" t="s">
        <v>3334</v>
      </c>
      <c r="G378" s="132" t="s">
        <v>310</v>
      </c>
      <c r="H378" s="133">
        <v>2</v>
      </c>
      <c r="I378" s="184"/>
      <c r="J378" s="134">
        <f t="shared" si="0"/>
        <v>0</v>
      </c>
      <c r="K378" s="131" t="s">
        <v>164</v>
      </c>
      <c r="L378" s="29"/>
      <c r="M378" s="135" t="s">
        <v>1</v>
      </c>
      <c r="N378" s="136" t="s">
        <v>37</v>
      </c>
      <c r="O378" s="137">
        <v>0.33100000000000002</v>
      </c>
      <c r="P378" s="137">
        <f t="shared" si="1"/>
        <v>0.66200000000000003</v>
      </c>
      <c r="Q378" s="137">
        <v>0</v>
      </c>
      <c r="R378" s="137">
        <f t="shared" si="2"/>
        <v>0</v>
      </c>
      <c r="S378" s="137">
        <v>1.218E-2</v>
      </c>
      <c r="T378" s="138">
        <f t="shared" si="3"/>
        <v>2.436E-2</v>
      </c>
      <c r="AR378" s="139" t="s">
        <v>255</v>
      </c>
      <c r="AT378" s="139" t="s">
        <v>160</v>
      </c>
      <c r="AU378" s="139" t="s">
        <v>82</v>
      </c>
      <c r="AY378" s="17" t="s">
        <v>158</v>
      </c>
      <c r="BE378" s="140">
        <f t="shared" si="4"/>
        <v>0</v>
      </c>
      <c r="BF378" s="140">
        <f t="shared" si="5"/>
        <v>0</v>
      </c>
      <c r="BG378" s="140">
        <f t="shared" si="6"/>
        <v>0</v>
      </c>
      <c r="BH378" s="140">
        <f t="shared" si="7"/>
        <v>0</v>
      </c>
      <c r="BI378" s="140">
        <f t="shared" si="8"/>
        <v>0</v>
      </c>
      <c r="BJ378" s="17" t="s">
        <v>80</v>
      </c>
      <c r="BK378" s="140">
        <f t="shared" si="9"/>
        <v>0</v>
      </c>
      <c r="BL378" s="17" t="s">
        <v>255</v>
      </c>
      <c r="BM378" s="139" t="s">
        <v>3335</v>
      </c>
    </row>
    <row r="379" spans="2:65" s="1" customFormat="1" ht="24.2" customHeight="1">
      <c r="B379" s="128"/>
      <c r="C379" s="129" t="s">
        <v>733</v>
      </c>
      <c r="D379" s="129" t="s">
        <v>160</v>
      </c>
      <c r="E379" s="130" t="s">
        <v>3336</v>
      </c>
      <c r="F379" s="131" t="s">
        <v>3337</v>
      </c>
      <c r="G379" s="132" t="s">
        <v>310</v>
      </c>
      <c r="H379" s="133">
        <v>1</v>
      </c>
      <c r="I379" s="184"/>
      <c r="J379" s="134">
        <f t="shared" si="0"/>
        <v>0</v>
      </c>
      <c r="K379" s="131" t="s">
        <v>164</v>
      </c>
      <c r="L379" s="29"/>
      <c r="M379" s="135" t="s">
        <v>1</v>
      </c>
      <c r="N379" s="136" t="s">
        <v>37</v>
      </c>
      <c r="O379" s="137">
        <v>2.54</v>
      </c>
      <c r="P379" s="137">
        <f t="shared" si="1"/>
        <v>2.54</v>
      </c>
      <c r="Q379" s="137">
        <v>5.0400000000000002E-3</v>
      </c>
      <c r="R379" s="137">
        <f t="shared" si="2"/>
        <v>5.0400000000000002E-3</v>
      </c>
      <c r="S379" s="137">
        <v>0</v>
      </c>
      <c r="T379" s="138">
        <f t="shared" si="3"/>
        <v>0</v>
      </c>
      <c r="AR379" s="139" t="s">
        <v>255</v>
      </c>
      <c r="AT379" s="139" t="s">
        <v>160</v>
      </c>
      <c r="AU379" s="139" t="s">
        <v>82</v>
      </c>
      <c r="AY379" s="17" t="s">
        <v>158</v>
      </c>
      <c r="BE379" s="140">
        <f t="shared" si="4"/>
        <v>0</v>
      </c>
      <c r="BF379" s="140">
        <f t="shared" si="5"/>
        <v>0</v>
      </c>
      <c r="BG379" s="140">
        <f t="shared" si="6"/>
        <v>0</v>
      </c>
      <c r="BH379" s="140">
        <f t="shared" si="7"/>
        <v>0</v>
      </c>
      <c r="BI379" s="140">
        <f t="shared" si="8"/>
        <v>0</v>
      </c>
      <c r="BJ379" s="17" t="s">
        <v>80</v>
      </c>
      <c r="BK379" s="140">
        <f t="shared" si="9"/>
        <v>0</v>
      </c>
      <c r="BL379" s="17" t="s">
        <v>255</v>
      </c>
      <c r="BM379" s="139" t="s">
        <v>3338</v>
      </c>
    </row>
    <row r="380" spans="2:65" s="1" customFormat="1" ht="16.5" customHeight="1">
      <c r="B380" s="128"/>
      <c r="C380" s="129" t="s">
        <v>741</v>
      </c>
      <c r="D380" s="129" t="s">
        <v>160</v>
      </c>
      <c r="E380" s="130" t="s">
        <v>3339</v>
      </c>
      <c r="F380" s="131" t="s">
        <v>3340</v>
      </c>
      <c r="G380" s="132" t="s">
        <v>310</v>
      </c>
      <c r="H380" s="133">
        <v>10</v>
      </c>
      <c r="I380" s="184"/>
      <c r="J380" s="134">
        <f t="shared" si="0"/>
        <v>0</v>
      </c>
      <c r="K380" s="131" t="s">
        <v>164</v>
      </c>
      <c r="L380" s="29"/>
      <c r="M380" s="135" t="s">
        <v>1</v>
      </c>
      <c r="N380" s="136" t="s">
        <v>37</v>
      </c>
      <c r="O380" s="137">
        <v>0.31</v>
      </c>
      <c r="P380" s="137">
        <f t="shared" si="1"/>
        <v>3.1</v>
      </c>
      <c r="Q380" s="137">
        <v>0</v>
      </c>
      <c r="R380" s="137">
        <f t="shared" si="2"/>
        <v>0</v>
      </c>
      <c r="S380" s="137">
        <v>3.0999999999999999E-3</v>
      </c>
      <c r="T380" s="138">
        <f t="shared" si="3"/>
        <v>3.1E-2</v>
      </c>
      <c r="AR380" s="139" t="s">
        <v>255</v>
      </c>
      <c r="AT380" s="139" t="s">
        <v>160</v>
      </c>
      <c r="AU380" s="139" t="s">
        <v>82</v>
      </c>
      <c r="AY380" s="17" t="s">
        <v>158</v>
      </c>
      <c r="BE380" s="140">
        <f t="shared" si="4"/>
        <v>0</v>
      </c>
      <c r="BF380" s="140">
        <f t="shared" si="5"/>
        <v>0</v>
      </c>
      <c r="BG380" s="140">
        <f t="shared" si="6"/>
        <v>0</v>
      </c>
      <c r="BH380" s="140">
        <f t="shared" si="7"/>
        <v>0</v>
      </c>
      <c r="BI380" s="140">
        <f t="shared" si="8"/>
        <v>0</v>
      </c>
      <c r="BJ380" s="17" t="s">
        <v>80</v>
      </c>
      <c r="BK380" s="140">
        <f t="shared" si="9"/>
        <v>0</v>
      </c>
      <c r="BL380" s="17" t="s">
        <v>255</v>
      </c>
      <c r="BM380" s="139" t="s">
        <v>3341</v>
      </c>
    </row>
    <row r="381" spans="2:65" s="1" customFormat="1" ht="24.2" customHeight="1">
      <c r="B381" s="128"/>
      <c r="C381" s="129" t="s">
        <v>745</v>
      </c>
      <c r="D381" s="129" t="s">
        <v>160</v>
      </c>
      <c r="E381" s="130" t="s">
        <v>3342</v>
      </c>
      <c r="F381" s="131" t="s">
        <v>3343</v>
      </c>
      <c r="G381" s="132" t="s">
        <v>310</v>
      </c>
      <c r="H381" s="133">
        <v>1</v>
      </c>
      <c r="I381" s="184"/>
      <c r="J381" s="134">
        <f t="shared" si="0"/>
        <v>0</v>
      </c>
      <c r="K381" s="131" t="s">
        <v>164</v>
      </c>
      <c r="L381" s="29"/>
      <c r="M381" s="135" t="s">
        <v>1</v>
      </c>
      <c r="N381" s="136" t="s">
        <v>37</v>
      </c>
      <c r="O381" s="137">
        <v>0.113</v>
      </c>
      <c r="P381" s="137">
        <f t="shared" si="1"/>
        <v>0.113</v>
      </c>
      <c r="Q381" s="137">
        <v>6.0000000000000002E-5</v>
      </c>
      <c r="R381" s="137">
        <f t="shared" si="2"/>
        <v>6.0000000000000002E-5</v>
      </c>
      <c r="S381" s="137">
        <v>0</v>
      </c>
      <c r="T381" s="138">
        <f t="shared" si="3"/>
        <v>0</v>
      </c>
      <c r="AR381" s="139" t="s">
        <v>255</v>
      </c>
      <c r="AT381" s="139" t="s">
        <v>160</v>
      </c>
      <c r="AU381" s="139" t="s">
        <v>82</v>
      </c>
      <c r="AY381" s="17" t="s">
        <v>158</v>
      </c>
      <c r="BE381" s="140">
        <f t="shared" si="4"/>
        <v>0</v>
      </c>
      <c r="BF381" s="140">
        <f t="shared" si="5"/>
        <v>0</v>
      </c>
      <c r="BG381" s="140">
        <f t="shared" si="6"/>
        <v>0</v>
      </c>
      <c r="BH381" s="140">
        <f t="shared" si="7"/>
        <v>0</v>
      </c>
      <c r="BI381" s="140">
        <f t="shared" si="8"/>
        <v>0</v>
      </c>
      <c r="BJ381" s="17" t="s">
        <v>80</v>
      </c>
      <c r="BK381" s="140">
        <f t="shared" si="9"/>
        <v>0</v>
      </c>
      <c r="BL381" s="17" t="s">
        <v>255</v>
      </c>
      <c r="BM381" s="139" t="s">
        <v>3344</v>
      </c>
    </row>
    <row r="382" spans="2:65" s="1" customFormat="1" ht="33" customHeight="1">
      <c r="B382" s="128"/>
      <c r="C382" s="159" t="s">
        <v>755</v>
      </c>
      <c r="D382" s="159" t="s">
        <v>242</v>
      </c>
      <c r="E382" s="160" t="s">
        <v>3345</v>
      </c>
      <c r="F382" s="161" t="s">
        <v>3346</v>
      </c>
      <c r="G382" s="162" t="s">
        <v>310</v>
      </c>
      <c r="H382" s="163">
        <v>1</v>
      </c>
      <c r="I382" s="188"/>
      <c r="J382" s="164">
        <f t="shared" si="0"/>
        <v>0</v>
      </c>
      <c r="K382" s="161" t="s">
        <v>164</v>
      </c>
      <c r="L382" s="165"/>
      <c r="M382" s="166" t="s">
        <v>1</v>
      </c>
      <c r="N382" s="167" t="s">
        <v>37</v>
      </c>
      <c r="O382" s="137">
        <v>0</v>
      </c>
      <c r="P382" s="137">
        <f t="shared" si="1"/>
        <v>0</v>
      </c>
      <c r="Q382" s="137">
        <v>9.6000000000000002E-4</v>
      </c>
      <c r="R382" s="137">
        <f t="shared" si="2"/>
        <v>9.6000000000000002E-4</v>
      </c>
      <c r="S382" s="137">
        <v>0</v>
      </c>
      <c r="T382" s="138">
        <f t="shared" si="3"/>
        <v>0</v>
      </c>
      <c r="AR382" s="139" t="s">
        <v>357</v>
      </c>
      <c r="AT382" s="139" t="s">
        <v>242</v>
      </c>
      <c r="AU382" s="139" t="s">
        <v>82</v>
      </c>
      <c r="AY382" s="17" t="s">
        <v>158</v>
      </c>
      <c r="BE382" s="140">
        <f t="shared" si="4"/>
        <v>0</v>
      </c>
      <c r="BF382" s="140">
        <f t="shared" si="5"/>
        <v>0</v>
      </c>
      <c r="BG382" s="140">
        <f t="shared" si="6"/>
        <v>0</v>
      </c>
      <c r="BH382" s="140">
        <f t="shared" si="7"/>
        <v>0</v>
      </c>
      <c r="BI382" s="140">
        <f t="shared" si="8"/>
        <v>0</v>
      </c>
      <c r="BJ382" s="17" t="s">
        <v>80</v>
      </c>
      <c r="BK382" s="140">
        <f t="shared" si="9"/>
        <v>0</v>
      </c>
      <c r="BL382" s="17" t="s">
        <v>255</v>
      </c>
      <c r="BM382" s="139" t="s">
        <v>3347</v>
      </c>
    </row>
    <row r="383" spans="2:65" s="1" customFormat="1" ht="16.5" customHeight="1">
      <c r="B383" s="128"/>
      <c r="C383" s="129" t="s">
        <v>761</v>
      </c>
      <c r="D383" s="129" t="s">
        <v>160</v>
      </c>
      <c r="E383" s="130" t="s">
        <v>3348</v>
      </c>
      <c r="F383" s="131" t="s">
        <v>3349</v>
      </c>
      <c r="G383" s="132" t="s">
        <v>310</v>
      </c>
      <c r="H383" s="133">
        <v>1</v>
      </c>
      <c r="I383" s="184"/>
      <c r="J383" s="134">
        <f t="shared" si="0"/>
        <v>0</v>
      </c>
      <c r="K383" s="131" t="s">
        <v>164</v>
      </c>
      <c r="L383" s="29"/>
      <c r="M383" s="135" t="s">
        <v>1</v>
      </c>
      <c r="N383" s="136" t="s">
        <v>37</v>
      </c>
      <c r="O383" s="137">
        <v>0.17599999999999999</v>
      </c>
      <c r="P383" s="137">
        <f t="shared" si="1"/>
        <v>0.17599999999999999</v>
      </c>
      <c r="Q383" s="137">
        <v>1.6000000000000001E-4</v>
      </c>
      <c r="R383" s="137">
        <f t="shared" si="2"/>
        <v>1.6000000000000001E-4</v>
      </c>
      <c r="S383" s="137">
        <v>0</v>
      </c>
      <c r="T383" s="138">
        <f t="shared" si="3"/>
        <v>0</v>
      </c>
      <c r="AR383" s="139" t="s">
        <v>255</v>
      </c>
      <c r="AT383" s="139" t="s">
        <v>160</v>
      </c>
      <c r="AU383" s="139" t="s">
        <v>82</v>
      </c>
      <c r="AY383" s="17" t="s">
        <v>158</v>
      </c>
      <c r="BE383" s="140">
        <f t="shared" si="4"/>
        <v>0</v>
      </c>
      <c r="BF383" s="140">
        <f t="shared" si="5"/>
        <v>0</v>
      </c>
      <c r="BG383" s="140">
        <f t="shared" si="6"/>
        <v>0</v>
      </c>
      <c r="BH383" s="140">
        <f t="shared" si="7"/>
        <v>0</v>
      </c>
      <c r="BI383" s="140">
        <f t="shared" si="8"/>
        <v>0</v>
      </c>
      <c r="BJ383" s="17" t="s">
        <v>80</v>
      </c>
      <c r="BK383" s="140">
        <f t="shared" si="9"/>
        <v>0</v>
      </c>
      <c r="BL383" s="17" t="s">
        <v>255</v>
      </c>
      <c r="BM383" s="139" t="s">
        <v>3350</v>
      </c>
    </row>
    <row r="384" spans="2:65" s="1" customFormat="1" ht="24.2" customHeight="1">
      <c r="B384" s="128"/>
      <c r="C384" s="129" t="s">
        <v>766</v>
      </c>
      <c r="D384" s="129" t="s">
        <v>160</v>
      </c>
      <c r="E384" s="130" t="s">
        <v>3351</v>
      </c>
      <c r="F384" s="131" t="s">
        <v>3352</v>
      </c>
      <c r="G384" s="132" t="s">
        <v>310</v>
      </c>
      <c r="H384" s="133">
        <v>1</v>
      </c>
      <c r="I384" s="184"/>
      <c r="J384" s="134">
        <f t="shared" si="0"/>
        <v>0</v>
      </c>
      <c r="K384" s="131" t="s">
        <v>164</v>
      </c>
      <c r="L384" s="29"/>
      <c r="M384" s="135" t="s">
        <v>1</v>
      </c>
      <c r="N384" s="136" t="s">
        <v>37</v>
      </c>
      <c r="O384" s="137">
        <v>0.113</v>
      </c>
      <c r="P384" s="137">
        <f t="shared" si="1"/>
        <v>0.113</v>
      </c>
      <c r="Q384" s="137">
        <v>1.7000000000000001E-4</v>
      </c>
      <c r="R384" s="137">
        <f t="shared" si="2"/>
        <v>1.7000000000000001E-4</v>
      </c>
      <c r="S384" s="137">
        <v>0</v>
      </c>
      <c r="T384" s="138">
        <f t="shared" si="3"/>
        <v>0</v>
      </c>
      <c r="AR384" s="139" t="s">
        <v>255</v>
      </c>
      <c r="AT384" s="139" t="s">
        <v>160</v>
      </c>
      <c r="AU384" s="139" t="s">
        <v>82</v>
      </c>
      <c r="AY384" s="17" t="s">
        <v>158</v>
      </c>
      <c r="BE384" s="140">
        <f t="shared" si="4"/>
        <v>0</v>
      </c>
      <c r="BF384" s="140">
        <f t="shared" si="5"/>
        <v>0</v>
      </c>
      <c r="BG384" s="140">
        <f t="shared" si="6"/>
        <v>0</v>
      </c>
      <c r="BH384" s="140">
        <f t="shared" si="7"/>
        <v>0</v>
      </c>
      <c r="BI384" s="140">
        <f t="shared" si="8"/>
        <v>0</v>
      </c>
      <c r="BJ384" s="17" t="s">
        <v>80</v>
      </c>
      <c r="BK384" s="140">
        <f t="shared" si="9"/>
        <v>0</v>
      </c>
      <c r="BL384" s="17" t="s">
        <v>255</v>
      </c>
      <c r="BM384" s="139" t="s">
        <v>3353</v>
      </c>
    </row>
    <row r="385" spans="2:65" s="1" customFormat="1" ht="21.75" customHeight="1">
      <c r="B385" s="128"/>
      <c r="C385" s="129" t="s">
        <v>770</v>
      </c>
      <c r="D385" s="129" t="s">
        <v>160</v>
      </c>
      <c r="E385" s="130" t="s">
        <v>3354</v>
      </c>
      <c r="F385" s="131" t="s">
        <v>3355</v>
      </c>
      <c r="G385" s="132" t="s">
        <v>310</v>
      </c>
      <c r="H385" s="133">
        <v>7</v>
      </c>
      <c r="I385" s="184"/>
      <c r="J385" s="134">
        <f t="shared" si="0"/>
        <v>0</v>
      </c>
      <c r="K385" s="131" t="s">
        <v>164</v>
      </c>
      <c r="L385" s="29"/>
      <c r="M385" s="135" t="s">
        <v>1</v>
      </c>
      <c r="N385" s="136" t="s">
        <v>37</v>
      </c>
      <c r="O385" s="137">
        <v>0.113</v>
      </c>
      <c r="P385" s="137">
        <f t="shared" si="1"/>
        <v>0.79100000000000004</v>
      </c>
      <c r="Q385" s="137">
        <v>1.4999999999999999E-4</v>
      </c>
      <c r="R385" s="137">
        <f t="shared" si="2"/>
        <v>1.0499999999999999E-3</v>
      </c>
      <c r="S385" s="137">
        <v>0</v>
      </c>
      <c r="T385" s="138">
        <f t="shared" si="3"/>
        <v>0</v>
      </c>
      <c r="AR385" s="139" t="s">
        <v>255</v>
      </c>
      <c r="AT385" s="139" t="s">
        <v>160</v>
      </c>
      <c r="AU385" s="139" t="s">
        <v>82</v>
      </c>
      <c r="AY385" s="17" t="s">
        <v>158</v>
      </c>
      <c r="BE385" s="140">
        <f t="shared" si="4"/>
        <v>0</v>
      </c>
      <c r="BF385" s="140">
        <f t="shared" si="5"/>
        <v>0</v>
      </c>
      <c r="BG385" s="140">
        <f t="shared" si="6"/>
        <v>0</v>
      </c>
      <c r="BH385" s="140">
        <f t="shared" si="7"/>
        <v>0</v>
      </c>
      <c r="BI385" s="140">
        <f t="shared" si="8"/>
        <v>0</v>
      </c>
      <c r="BJ385" s="17" t="s">
        <v>80</v>
      </c>
      <c r="BK385" s="140">
        <f t="shared" si="9"/>
        <v>0</v>
      </c>
      <c r="BL385" s="17" t="s">
        <v>255</v>
      </c>
      <c r="BM385" s="139" t="s">
        <v>3356</v>
      </c>
    </row>
    <row r="386" spans="2:65" s="1" customFormat="1" ht="21.75" customHeight="1">
      <c r="B386" s="128"/>
      <c r="C386" s="129" t="s">
        <v>775</v>
      </c>
      <c r="D386" s="129" t="s">
        <v>160</v>
      </c>
      <c r="E386" s="130" t="s">
        <v>3357</v>
      </c>
      <c r="F386" s="131" t="s">
        <v>3358</v>
      </c>
      <c r="G386" s="132" t="s">
        <v>237</v>
      </c>
      <c r="H386" s="133">
        <v>126</v>
      </c>
      <c r="I386" s="184"/>
      <c r="J386" s="134">
        <f t="shared" si="0"/>
        <v>0</v>
      </c>
      <c r="K386" s="131" t="s">
        <v>164</v>
      </c>
      <c r="L386" s="29"/>
      <c r="M386" s="135" t="s">
        <v>1</v>
      </c>
      <c r="N386" s="136" t="s">
        <v>37</v>
      </c>
      <c r="O386" s="137">
        <v>4.8000000000000001E-2</v>
      </c>
      <c r="P386" s="137">
        <f t="shared" si="1"/>
        <v>6.048</v>
      </c>
      <c r="Q386" s="137">
        <v>0</v>
      </c>
      <c r="R386" s="137">
        <f t="shared" si="2"/>
        <v>0</v>
      </c>
      <c r="S386" s="137">
        <v>0</v>
      </c>
      <c r="T386" s="138">
        <f t="shared" si="3"/>
        <v>0</v>
      </c>
      <c r="AR386" s="139" t="s">
        <v>255</v>
      </c>
      <c r="AT386" s="139" t="s">
        <v>160</v>
      </c>
      <c r="AU386" s="139" t="s">
        <v>82</v>
      </c>
      <c r="AY386" s="17" t="s">
        <v>158</v>
      </c>
      <c r="BE386" s="140">
        <f t="shared" si="4"/>
        <v>0</v>
      </c>
      <c r="BF386" s="140">
        <f t="shared" si="5"/>
        <v>0</v>
      </c>
      <c r="BG386" s="140">
        <f t="shared" si="6"/>
        <v>0</v>
      </c>
      <c r="BH386" s="140">
        <f t="shared" si="7"/>
        <v>0</v>
      </c>
      <c r="BI386" s="140">
        <f t="shared" si="8"/>
        <v>0</v>
      </c>
      <c r="BJ386" s="17" t="s">
        <v>80</v>
      </c>
      <c r="BK386" s="140">
        <f t="shared" si="9"/>
        <v>0</v>
      </c>
      <c r="BL386" s="17" t="s">
        <v>255</v>
      </c>
      <c r="BM386" s="139" t="s">
        <v>3359</v>
      </c>
    </row>
    <row r="387" spans="2:65" s="13" customFormat="1">
      <c r="B387" s="147"/>
      <c r="D387" s="142" t="s">
        <v>167</v>
      </c>
      <c r="E387" s="148" t="s">
        <v>1</v>
      </c>
      <c r="F387" s="149" t="s">
        <v>3360</v>
      </c>
      <c r="H387" s="150">
        <v>126</v>
      </c>
      <c r="L387" s="147"/>
      <c r="M387" s="151"/>
      <c r="T387" s="152"/>
      <c r="AT387" s="148" t="s">
        <v>167</v>
      </c>
      <c r="AU387" s="148" t="s">
        <v>82</v>
      </c>
      <c r="AV387" s="13" t="s">
        <v>82</v>
      </c>
      <c r="AW387" s="13" t="s">
        <v>28</v>
      </c>
      <c r="AX387" s="13" t="s">
        <v>80</v>
      </c>
      <c r="AY387" s="148" t="s">
        <v>158</v>
      </c>
    </row>
    <row r="388" spans="2:65" s="1" customFormat="1" ht="24.2" customHeight="1">
      <c r="B388" s="128"/>
      <c r="C388" s="129" t="s">
        <v>780</v>
      </c>
      <c r="D388" s="129" t="s">
        <v>160</v>
      </c>
      <c r="E388" s="130" t="s">
        <v>3361</v>
      </c>
      <c r="F388" s="131" t="s">
        <v>3362</v>
      </c>
      <c r="G388" s="132" t="s">
        <v>237</v>
      </c>
      <c r="H388" s="133">
        <v>18</v>
      </c>
      <c r="I388" s="184"/>
      <c r="J388" s="134">
        <f>ROUND(I388*H388,2)</f>
        <v>0</v>
      </c>
      <c r="K388" s="131" t="s">
        <v>164</v>
      </c>
      <c r="L388" s="29"/>
      <c r="M388" s="135" t="s">
        <v>1</v>
      </c>
      <c r="N388" s="136" t="s">
        <v>37</v>
      </c>
      <c r="O388" s="137">
        <v>5.8999999999999997E-2</v>
      </c>
      <c r="P388" s="137">
        <f>O388*H388</f>
        <v>1.0619999999999998</v>
      </c>
      <c r="Q388" s="137">
        <v>0</v>
      </c>
      <c r="R388" s="137">
        <f>Q388*H388</f>
        <v>0</v>
      </c>
      <c r="S388" s="137">
        <v>0</v>
      </c>
      <c r="T388" s="138">
        <f>S388*H388</f>
        <v>0</v>
      </c>
      <c r="AR388" s="139" t="s">
        <v>255</v>
      </c>
      <c r="AT388" s="139" t="s">
        <v>160</v>
      </c>
      <c r="AU388" s="139" t="s">
        <v>82</v>
      </c>
      <c r="AY388" s="17" t="s">
        <v>158</v>
      </c>
      <c r="BE388" s="140">
        <f>IF(N388="základní",J388,0)</f>
        <v>0</v>
      </c>
      <c r="BF388" s="140">
        <f>IF(N388="snížená",J388,0)</f>
        <v>0</v>
      </c>
      <c r="BG388" s="140">
        <f>IF(N388="zákl. přenesená",J388,0)</f>
        <v>0</v>
      </c>
      <c r="BH388" s="140">
        <f>IF(N388="sníž. přenesená",J388,0)</f>
        <v>0</v>
      </c>
      <c r="BI388" s="140">
        <f>IF(N388="nulová",J388,0)</f>
        <v>0</v>
      </c>
      <c r="BJ388" s="17" t="s">
        <v>80</v>
      </c>
      <c r="BK388" s="140">
        <f>ROUND(I388*H388,2)</f>
        <v>0</v>
      </c>
      <c r="BL388" s="17" t="s">
        <v>255</v>
      </c>
      <c r="BM388" s="139" t="s">
        <v>3363</v>
      </c>
    </row>
    <row r="389" spans="2:65" s="1" customFormat="1" ht="24.2" customHeight="1">
      <c r="B389" s="128"/>
      <c r="C389" s="129" t="s">
        <v>785</v>
      </c>
      <c r="D389" s="129" t="s">
        <v>160</v>
      </c>
      <c r="E389" s="130" t="s">
        <v>3364</v>
      </c>
      <c r="F389" s="131" t="s">
        <v>3365</v>
      </c>
      <c r="G389" s="132" t="s">
        <v>188</v>
      </c>
      <c r="H389" s="133">
        <v>0.54200000000000004</v>
      </c>
      <c r="I389" s="184"/>
      <c r="J389" s="134">
        <f>ROUND(I389*H389,2)</f>
        <v>0</v>
      </c>
      <c r="K389" s="131" t="s">
        <v>164</v>
      </c>
      <c r="L389" s="29"/>
      <c r="M389" s="135" t="s">
        <v>1</v>
      </c>
      <c r="N389" s="136" t="s">
        <v>37</v>
      </c>
      <c r="O389" s="137">
        <v>1.5229999999999999</v>
      </c>
      <c r="P389" s="137">
        <f>O389*H389</f>
        <v>0.82546600000000003</v>
      </c>
      <c r="Q389" s="137">
        <v>0</v>
      </c>
      <c r="R389" s="137">
        <f>Q389*H389</f>
        <v>0</v>
      </c>
      <c r="S389" s="137">
        <v>0</v>
      </c>
      <c r="T389" s="138">
        <f>S389*H389</f>
        <v>0</v>
      </c>
      <c r="AR389" s="139" t="s">
        <v>255</v>
      </c>
      <c r="AT389" s="139" t="s">
        <v>160</v>
      </c>
      <c r="AU389" s="139" t="s">
        <v>82</v>
      </c>
      <c r="AY389" s="17" t="s">
        <v>158</v>
      </c>
      <c r="BE389" s="140">
        <f>IF(N389="základní",J389,0)</f>
        <v>0</v>
      </c>
      <c r="BF389" s="140">
        <f>IF(N389="snížená",J389,0)</f>
        <v>0</v>
      </c>
      <c r="BG389" s="140">
        <f>IF(N389="zákl. přenesená",J389,0)</f>
        <v>0</v>
      </c>
      <c r="BH389" s="140">
        <f>IF(N389="sníž. přenesená",J389,0)</f>
        <v>0</v>
      </c>
      <c r="BI389" s="140">
        <f>IF(N389="nulová",J389,0)</f>
        <v>0</v>
      </c>
      <c r="BJ389" s="17" t="s">
        <v>80</v>
      </c>
      <c r="BK389" s="140">
        <f>ROUND(I389*H389,2)</f>
        <v>0</v>
      </c>
      <c r="BL389" s="17" t="s">
        <v>255</v>
      </c>
      <c r="BM389" s="139" t="s">
        <v>3366</v>
      </c>
    </row>
    <row r="390" spans="2:65" s="11" customFormat="1" ht="22.9" customHeight="1">
      <c r="B390" s="117"/>
      <c r="D390" s="118" t="s">
        <v>71</v>
      </c>
      <c r="E390" s="126" t="s">
        <v>3367</v>
      </c>
      <c r="F390" s="126" t="s">
        <v>3368</v>
      </c>
      <c r="J390" s="127">
        <f>BK390</f>
        <v>0</v>
      </c>
      <c r="L390" s="117"/>
      <c r="M390" s="121"/>
      <c r="P390" s="122">
        <f>SUM(P391:P422)</f>
        <v>222.52511800000002</v>
      </c>
      <c r="R390" s="122">
        <f>SUM(R391:R422)</f>
        <v>0.25722</v>
      </c>
      <c r="T390" s="123">
        <f>SUM(T391:T422)</f>
        <v>0.46809999999999996</v>
      </c>
      <c r="AR390" s="118" t="s">
        <v>82</v>
      </c>
      <c r="AT390" s="124" t="s">
        <v>71</v>
      </c>
      <c r="AU390" s="124" t="s">
        <v>80</v>
      </c>
      <c r="AY390" s="118" t="s">
        <v>158</v>
      </c>
      <c r="BK390" s="125">
        <f>SUM(BK391:BK422)</f>
        <v>0</v>
      </c>
    </row>
    <row r="391" spans="2:65" s="1" customFormat="1" ht="24.2" customHeight="1">
      <c r="B391" s="128"/>
      <c r="C391" s="129" t="s">
        <v>789</v>
      </c>
      <c r="D391" s="129" t="s">
        <v>160</v>
      </c>
      <c r="E391" s="130" t="s">
        <v>3369</v>
      </c>
      <c r="F391" s="131" t="s">
        <v>3370</v>
      </c>
      <c r="G391" s="132" t="s">
        <v>237</v>
      </c>
      <c r="H391" s="133">
        <v>135</v>
      </c>
      <c r="I391" s="184"/>
      <c r="J391" s="134">
        <f t="shared" ref="J391:J403" si="10">ROUND(I391*H391,2)</f>
        <v>0</v>
      </c>
      <c r="K391" s="131" t="s">
        <v>164</v>
      </c>
      <c r="L391" s="29"/>
      <c r="M391" s="135" t="s">
        <v>1</v>
      </c>
      <c r="N391" s="136" t="s">
        <v>37</v>
      </c>
      <c r="O391" s="137">
        <v>0.17299999999999999</v>
      </c>
      <c r="P391" s="137">
        <f t="shared" ref="P391:P403" si="11">O391*H391</f>
        <v>23.354999999999997</v>
      </c>
      <c r="Q391" s="137">
        <v>0</v>
      </c>
      <c r="R391" s="137">
        <f t="shared" ref="R391:R403" si="12">Q391*H391</f>
        <v>0</v>
      </c>
      <c r="S391" s="137">
        <v>2.1299999999999999E-3</v>
      </c>
      <c r="T391" s="138">
        <f t="shared" ref="T391:T403" si="13">S391*H391</f>
        <v>0.28754999999999997</v>
      </c>
      <c r="AR391" s="139" t="s">
        <v>255</v>
      </c>
      <c r="AT391" s="139" t="s">
        <v>160</v>
      </c>
      <c r="AU391" s="139" t="s">
        <v>82</v>
      </c>
      <c r="AY391" s="17" t="s">
        <v>158</v>
      </c>
      <c r="BE391" s="140">
        <f t="shared" ref="BE391:BE403" si="14">IF(N391="základní",J391,0)</f>
        <v>0</v>
      </c>
      <c r="BF391" s="140">
        <f t="shared" ref="BF391:BF403" si="15">IF(N391="snížená",J391,0)</f>
        <v>0</v>
      </c>
      <c r="BG391" s="140">
        <f t="shared" ref="BG391:BG403" si="16">IF(N391="zákl. přenesená",J391,0)</f>
        <v>0</v>
      </c>
      <c r="BH391" s="140">
        <f t="shared" ref="BH391:BH403" si="17">IF(N391="sníž. přenesená",J391,0)</f>
        <v>0</v>
      </c>
      <c r="BI391" s="140">
        <f t="shared" ref="BI391:BI403" si="18">IF(N391="nulová",J391,0)</f>
        <v>0</v>
      </c>
      <c r="BJ391" s="17" t="s">
        <v>80</v>
      </c>
      <c r="BK391" s="140">
        <f t="shared" ref="BK391:BK403" si="19">ROUND(I391*H391,2)</f>
        <v>0</v>
      </c>
      <c r="BL391" s="17" t="s">
        <v>255</v>
      </c>
      <c r="BM391" s="139" t="s">
        <v>3371</v>
      </c>
    </row>
    <row r="392" spans="2:65" s="1" customFormat="1" ht="24.2" customHeight="1">
      <c r="B392" s="128"/>
      <c r="C392" s="129" t="s">
        <v>794</v>
      </c>
      <c r="D392" s="129" t="s">
        <v>160</v>
      </c>
      <c r="E392" s="130" t="s">
        <v>3372</v>
      </c>
      <c r="F392" s="131" t="s">
        <v>3373</v>
      </c>
      <c r="G392" s="132" t="s">
        <v>237</v>
      </c>
      <c r="H392" s="133">
        <v>25</v>
      </c>
      <c r="I392" s="184"/>
      <c r="J392" s="134">
        <f t="shared" si="10"/>
        <v>0</v>
      </c>
      <c r="K392" s="131" t="s">
        <v>164</v>
      </c>
      <c r="L392" s="29"/>
      <c r="M392" s="135" t="s">
        <v>1</v>
      </c>
      <c r="N392" s="136" t="s">
        <v>37</v>
      </c>
      <c r="O392" s="137">
        <v>0.20399999999999999</v>
      </c>
      <c r="P392" s="137">
        <f t="shared" si="11"/>
        <v>5.0999999999999996</v>
      </c>
      <c r="Q392" s="137">
        <v>0</v>
      </c>
      <c r="R392" s="137">
        <f t="shared" si="12"/>
        <v>0</v>
      </c>
      <c r="S392" s="137">
        <v>4.9699999999999996E-3</v>
      </c>
      <c r="T392" s="138">
        <f t="shared" si="13"/>
        <v>0.12424999999999999</v>
      </c>
      <c r="AR392" s="139" t="s">
        <v>255</v>
      </c>
      <c r="AT392" s="139" t="s">
        <v>160</v>
      </c>
      <c r="AU392" s="139" t="s">
        <v>82</v>
      </c>
      <c r="AY392" s="17" t="s">
        <v>158</v>
      </c>
      <c r="BE392" s="140">
        <f t="shared" si="14"/>
        <v>0</v>
      </c>
      <c r="BF392" s="140">
        <f t="shared" si="15"/>
        <v>0</v>
      </c>
      <c r="BG392" s="140">
        <f t="shared" si="16"/>
        <v>0</v>
      </c>
      <c r="BH392" s="140">
        <f t="shared" si="17"/>
        <v>0</v>
      </c>
      <c r="BI392" s="140">
        <f t="shared" si="18"/>
        <v>0</v>
      </c>
      <c r="BJ392" s="17" t="s">
        <v>80</v>
      </c>
      <c r="BK392" s="140">
        <f t="shared" si="19"/>
        <v>0</v>
      </c>
      <c r="BL392" s="17" t="s">
        <v>255</v>
      </c>
      <c r="BM392" s="139" t="s">
        <v>3374</v>
      </c>
    </row>
    <row r="393" spans="2:65" s="1" customFormat="1" ht="16.5" customHeight="1">
      <c r="B393" s="128"/>
      <c r="C393" s="129" t="s">
        <v>798</v>
      </c>
      <c r="D393" s="129" t="s">
        <v>160</v>
      </c>
      <c r="E393" s="130" t="s">
        <v>3375</v>
      </c>
      <c r="F393" s="131" t="s">
        <v>3376</v>
      </c>
      <c r="G393" s="132" t="s">
        <v>310</v>
      </c>
      <c r="H393" s="133">
        <v>20</v>
      </c>
      <c r="I393" s="184"/>
      <c r="J393" s="134">
        <f t="shared" si="10"/>
        <v>0</v>
      </c>
      <c r="K393" s="131" t="s">
        <v>164</v>
      </c>
      <c r="L393" s="29"/>
      <c r="M393" s="135" t="s">
        <v>1</v>
      </c>
      <c r="N393" s="136" t="s">
        <v>37</v>
      </c>
      <c r="O393" s="137">
        <v>0.3</v>
      </c>
      <c r="P393" s="137">
        <f t="shared" si="11"/>
        <v>6</v>
      </c>
      <c r="Q393" s="137">
        <v>0</v>
      </c>
      <c r="R393" s="137">
        <f t="shared" si="12"/>
        <v>0</v>
      </c>
      <c r="S393" s="137">
        <v>8.7000000000000001E-4</v>
      </c>
      <c r="T393" s="138">
        <f t="shared" si="13"/>
        <v>1.7399999999999999E-2</v>
      </c>
      <c r="AR393" s="139" t="s">
        <v>255</v>
      </c>
      <c r="AT393" s="139" t="s">
        <v>160</v>
      </c>
      <c r="AU393" s="139" t="s">
        <v>82</v>
      </c>
      <c r="AY393" s="17" t="s">
        <v>158</v>
      </c>
      <c r="BE393" s="140">
        <f t="shared" si="14"/>
        <v>0</v>
      </c>
      <c r="BF393" s="140">
        <f t="shared" si="15"/>
        <v>0</v>
      </c>
      <c r="BG393" s="140">
        <f t="shared" si="16"/>
        <v>0</v>
      </c>
      <c r="BH393" s="140">
        <f t="shared" si="17"/>
        <v>0</v>
      </c>
      <c r="BI393" s="140">
        <f t="shared" si="18"/>
        <v>0</v>
      </c>
      <c r="BJ393" s="17" t="s">
        <v>80</v>
      </c>
      <c r="BK393" s="140">
        <f t="shared" si="19"/>
        <v>0</v>
      </c>
      <c r="BL393" s="17" t="s">
        <v>255</v>
      </c>
      <c r="BM393" s="139" t="s">
        <v>3377</v>
      </c>
    </row>
    <row r="394" spans="2:65" s="1" customFormat="1" ht="16.5" customHeight="1">
      <c r="B394" s="128"/>
      <c r="C394" s="129" t="s">
        <v>802</v>
      </c>
      <c r="D394" s="129" t="s">
        <v>160</v>
      </c>
      <c r="E394" s="130" t="s">
        <v>3378</v>
      </c>
      <c r="F394" s="131" t="s">
        <v>3379</v>
      </c>
      <c r="G394" s="132" t="s">
        <v>310</v>
      </c>
      <c r="H394" s="133">
        <v>20</v>
      </c>
      <c r="I394" s="184"/>
      <c r="J394" s="134">
        <f t="shared" si="10"/>
        <v>0</v>
      </c>
      <c r="K394" s="131" t="s">
        <v>164</v>
      </c>
      <c r="L394" s="29"/>
      <c r="M394" s="135" t="s">
        <v>1</v>
      </c>
      <c r="N394" s="136" t="s">
        <v>37</v>
      </c>
      <c r="O394" s="137">
        <v>0.114</v>
      </c>
      <c r="P394" s="137">
        <f t="shared" si="11"/>
        <v>2.2800000000000002</v>
      </c>
      <c r="Q394" s="137">
        <v>0</v>
      </c>
      <c r="R394" s="137">
        <f t="shared" si="12"/>
        <v>0</v>
      </c>
      <c r="S394" s="137">
        <v>2.2000000000000001E-4</v>
      </c>
      <c r="T394" s="138">
        <f t="shared" si="13"/>
        <v>4.4000000000000003E-3</v>
      </c>
      <c r="AR394" s="139" t="s">
        <v>255</v>
      </c>
      <c r="AT394" s="139" t="s">
        <v>160</v>
      </c>
      <c r="AU394" s="139" t="s">
        <v>82</v>
      </c>
      <c r="AY394" s="17" t="s">
        <v>158</v>
      </c>
      <c r="BE394" s="140">
        <f t="shared" si="14"/>
        <v>0</v>
      </c>
      <c r="BF394" s="140">
        <f t="shared" si="15"/>
        <v>0</v>
      </c>
      <c r="BG394" s="140">
        <f t="shared" si="16"/>
        <v>0</v>
      </c>
      <c r="BH394" s="140">
        <f t="shared" si="17"/>
        <v>0</v>
      </c>
      <c r="BI394" s="140">
        <f t="shared" si="18"/>
        <v>0</v>
      </c>
      <c r="BJ394" s="17" t="s">
        <v>80</v>
      </c>
      <c r="BK394" s="140">
        <f t="shared" si="19"/>
        <v>0</v>
      </c>
      <c r="BL394" s="17" t="s">
        <v>255</v>
      </c>
      <c r="BM394" s="139" t="s">
        <v>3380</v>
      </c>
    </row>
    <row r="395" spans="2:65" s="1" customFormat="1" ht="21.75" customHeight="1">
      <c r="B395" s="128"/>
      <c r="C395" s="129" t="s">
        <v>806</v>
      </c>
      <c r="D395" s="129" t="s">
        <v>160</v>
      </c>
      <c r="E395" s="130" t="s">
        <v>3381</v>
      </c>
      <c r="F395" s="131" t="s">
        <v>3382</v>
      </c>
      <c r="G395" s="132" t="s">
        <v>310</v>
      </c>
      <c r="H395" s="133">
        <v>3</v>
      </c>
      <c r="I395" s="184"/>
      <c r="J395" s="134">
        <f t="shared" si="10"/>
        <v>0</v>
      </c>
      <c r="K395" s="131" t="s">
        <v>164</v>
      </c>
      <c r="L395" s="29"/>
      <c r="M395" s="135" t="s">
        <v>1</v>
      </c>
      <c r="N395" s="136" t="s">
        <v>37</v>
      </c>
      <c r="O395" s="137">
        <v>0.35099999999999998</v>
      </c>
      <c r="P395" s="137">
        <f t="shared" si="11"/>
        <v>1.0529999999999999</v>
      </c>
      <c r="Q395" s="137">
        <v>3.5E-4</v>
      </c>
      <c r="R395" s="137">
        <f t="shared" si="12"/>
        <v>1.0499999999999999E-3</v>
      </c>
      <c r="S395" s="137">
        <v>0</v>
      </c>
      <c r="T395" s="138">
        <f t="shared" si="13"/>
        <v>0</v>
      </c>
      <c r="AR395" s="139" t="s">
        <v>255</v>
      </c>
      <c r="AT395" s="139" t="s">
        <v>160</v>
      </c>
      <c r="AU395" s="139" t="s">
        <v>82</v>
      </c>
      <c r="AY395" s="17" t="s">
        <v>158</v>
      </c>
      <c r="BE395" s="140">
        <f t="shared" si="14"/>
        <v>0</v>
      </c>
      <c r="BF395" s="140">
        <f t="shared" si="15"/>
        <v>0</v>
      </c>
      <c r="BG395" s="140">
        <f t="shared" si="16"/>
        <v>0</v>
      </c>
      <c r="BH395" s="140">
        <f t="shared" si="17"/>
        <v>0</v>
      </c>
      <c r="BI395" s="140">
        <f t="shared" si="18"/>
        <v>0</v>
      </c>
      <c r="BJ395" s="17" t="s">
        <v>80</v>
      </c>
      <c r="BK395" s="140">
        <f t="shared" si="19"/>
        <v>0</v>
      </c>
      <c r="BL395" s="17" t="s">
        <v>255</v>
      </c>
      <c r="BM395" s="139" t="s">
        <v>3383</v>
      </c>
    </row>
    <row r="396" spans="2:65" s="1" customFormat="1" ht="24.2" customHeight="1">
      <c r="B396" s="128"/>
      <c r="C396" s="129" t="s">
        <v>817</v>
      </c>
      <c r="D396" s="129" t="s">
        <v>160</v>
      </c>
      <c r="E396" s="130" t="s">
        <v>3384</v>
      </c>
      <c r="F396" s="131" t="s">
        <v>3385</v>
      </c>
      <c r="G396" s="132" t="s">
        <v>310</v>
      </c>
      <c r="H396" s="133">
        <v>3</v>
      </c>
      <c r="I396" s="184"/>
      <c r="J396" s="134">
        <f t="shared" si="10"/>
        <v>0</v>
      </c>
      <c r="K396" s="131" t="s">
        <v>164</v>
      </c>
      <c r="L396" s="29"/>
      <c r="M396" s="135" t="s">
        <v>1</v>
      </c>
      <c r="N396" s="136" t="s">
        <v>37</v>
      </c>
      <c r="O396" s="137">
        <v>0.1</v>
      </c>
      <c r="P396" s="137">
        <f t="shared" si="11"/>
        <v>0.30000000000000004</v>
      </c>
      <c r="Q396" s="137">
        <v>0</v>
      </c>
      <c r="R396" s="137">
        <f t="shared" si="12"/>
        <v>0</v>
      </c>
      <c r="S396" s="137">
        <v>0</v>
      </c>
      <c r="T396" s="138">
        <f t="shared" si="13"/>
        <v>0</v>
      </c>
      <c r="AR396" s="139" t="s">
        <v>255</v>
      </c>
      <c r="AT396" s="139" t="s">
        <v>160</v>
      </c>
      <c r="AU396" s="139" t="s">
        <v>82</v>
      </c>
      <c r="AY396" s="17" t="s">
        <v>158</v>
      </c>
      <c r="BE396" s="140">
        <f t="shared" si="14"/>
        <v>0</v>
      </c>
      <c r="BF396" s="140">
        <f t="shared" si="15"/>
        <v>0</v>
      </c>
      <c r="BG396" s="140">
        <f t="shared" si="16"/>
        <v>0</v>
      </c>
      <c r="BH396" s="140">
        <f t="shared" si="17"/>
        <v>0</v>
      </c>
      <c r="BI396" s="140">
        <f t="shared" si="18"/>
        <v>0</v>
      </c>
      <c r="BJ396" s="17" t="s">
        <v>80</v>
      </c>
      <c r="BK396" s="140">
        <f t="shared" si="19"/>
        <v>0</v>
      </c>
      <c r="BL396" s="17" t="s">
        <v>255</v>
      </c>
      <c r="BM396" s="139" t="s">
        <v>3386</v>
      </c>
    </row>
    <row r="397" spans="2:65" s="1" customFormat="1" ht="24.2" customHeight="1">
      <c r="B397" s="128"/>
      <c r="C397" s="129" t="s">
        <v>821</v>
      </c>
      <c r="D397" s="129" t="s">
        <v>160</v>
      </c>
      <c r="E397" s="130" t="s">
        <v>3387</v>
      </c>
      <c r="F397" s="131" t="s">
        <v>3388</v>
      </c>
      <c r="G397" s="132" t="s">
        <v>237</v>
      </c>
      <c r="H397" s="133">
        <v>120</v>
      </c>
      <c r="I397" s="184"/>
      <c r="J397" s="134">
        <f t="shared" si="10"/>
        <v>0</v>
      </c>
      <c r="K397" s="131" t="s">
        <v>164</v>
      </c>
      <c r="L397" s="29"/>
      <c r="M397" s="135" t="s">
        <v>1</v>
      </c>
      <c r="N397" s="136" t="s">
        <v>37</v>
      </c>
      <c r="O397" s="137">
        <v>0.52900000000000003</v>
      </c>
      <c r="P397" s="137">
        <f t="shared" si="11"/>
        <v>63.480000000000004</v>
      </c>
      <c r="Q397" s="137">
        <v>9.7999999999999997E-4</v>
      </c>
      <c r="R397" s="137">
        <f t="shared" si="12"/>
        <v>0.1176</v>
      </c>
      <c r="S397" s="137">
        <v>0</v>
      </c>
      <c r="T397" s="138">
        <f t="shared" si="13"/>
        <v>0</v>
      </c>
      <c r="AR397" s="139" t="s">
        <v>255</v>
      </c>
      <c r="AT397" s="139" t="s">
        <v>160</v>
      </c>
      <c r="AU397" s="139" t="s">
        <v>82</v>
      </c>
      <c r="AY397" s="17" t="s">
        <v>158</v>
      </c>
      <c r="BE397" s="140">
        <f t="shared" si="14"/>
        <v>0</v>
      </c>
      <c r="BF397" s="140">
        <f t="shared" si="15"/>
        <v>0</v>
      </c>
      <c r="BG397" s="140">
        <f t="shared" si="16"/>
        <v>0</v>
      </c>
      <c r="BH397" s="140">
        <f t="shared" si="17"/>
        <v>0</v>
      </c>
      <c r="BI397" s="140">
        <f t="shared" si="18"/>
        <v>0</v>
      </c>
      <c r="BJ397" s="17" t="s">
        <v>80</v>
      </c>
      <c r="BK397" s="140">
        <f t="shared" si="19"/>
        <v>0</v>
      </c>
      <c r="BL397" s="17" t="s">
        <v>255</v>
      </c>
      <c r="BM397" s="139" t="s">
        <v>3389</v>
      </c>
    </row>
    <row r="398" spans="2:65" s="1" customFormat="1" ht="24.2" customHeight="1">
      <c r="B398" s="128"/>
      <c r="C398" s="129" t="s">
        <v>829</v>
      </c>
      <c r="D398" s="129" t="s">
        <v>160</v>
      </c>
      <c r="E398" s="130" t="s">
        <v>3390</v>
      </c>
      <c r="F398" s="131" t="s">
        <v>3391</v>
      </c>
      <c r="G398" s="132" t="s">
        <v>237</v>
      </c>
      <c r="H398" s="133">
        <v>30</v>
      </c>
      <c r="I398" s="184"/>
      <c r="J398" s="134">
        <f t="shared" si="10"/>
        <v>0</v>
      </c>
      <c r="K398" s="131" t="s">
        <v>164</v>
      </c>
      <c r="L398" s="29"/>
      <c r="M398" s="135" t="s">
        <v>1</v>
      </c>
      <c r="N398" s="136" t="s">
        <v>37</v>
      </c>
      <c r="O398" s="137">
        <v>0.61599999999999999</v>
      </c>
      <c r="P398" s="137">
        <f t="shared" si="11"/>
        <v>18.48</v>
      </c>
      <c r="Q398" s="137">
        <v>1.2600000000000001E-3</v>
      </c>
      <c r="R398" s="137">
        <f t="shared" si="12"/>
        <v>3.78E-2</v>
      </c>
      <c r="S398" s="137">
        <v>0</v>
      </c>
      <c r="T398" s="138">
        <f t="shared" si="13"/>
        <v>0</v>
      </c>
      <c r="AR398" s="139" t="s">
        <v>255</v>
      </c>
      <c r="AT398" s="139" t="s">
        <v>160</v>
      </c>
      <c r="AU398" s="139" t="s">
        <v>82</v>
      </c>
      <c r="AY398" s="17" t="s">
        <v>158</v>
      </c>
      <c r="BE398" s="140">
        <f t="shared" si="14"/>
        <v>0</v>
      </c>
      <c r="BF398" s="140">
        <f t="shared" si="15"/>
        <v>0</v>
      </c>
      <c r="BG398" s="140">
        <f t="shared" si="16"/>
        <v>0</v>
      </c>
      <c r="BH398" s="140">
        <f t="shared" si="17"/>
        <v>0</v>
      </c>
      <c r="BI398" s="140">
        <f t="shared" si="18"/>
        <v>0</v>
      </c>
      <c r="BJ398" s="17" t="s">
        <v>80</v>
      </c>
      <c r="BK398" s="140">
        <f t="shared" si="19"/>
        <v>0</v>
      </c>
      <c r="BL398" s="17" t="s">
        <v>255</v>
      </c>
      <c r="BM398" s="139" t="s">
        <v>3392</v>
      </c>
    </row>
    <row r="399" spans="2:65" s="1" customFormat="1" ht="24.2" customHeight="1">
      <c r="B399" s="128"/>
      <c r="C399" s="129" t="s">
        <v>834</v>
      </c>
      <c r="D399" s="129" t="s">
        <v>160</v>
      </c>
      <c r="E399" s="130" t="s">
        <v>3393</v>
      </c>
      <c r="F399" s="131" t="s">
        <v>3394</v>
      </c>
      <c r="G399" s="132" t="s">
        <v>237</v>
      </c>
      <c r="H399" s="133">
        <v>18</v>
      </c>
      <c r="I399" s="184"/>
      <c r="J399" s="134">
        <f t="shared" si="10"/>
        <v>0</v>
      </c>
      <c r="K399" s="131" t="s">
        <v>164</v>
      </c>
      <c r="L399" s="29"/>
      <c r="M399" s="135" t="s">
        <v>1</v>
      </c>
      <c r="N399" s="136" t="s">
        <v>37</v>
      </c>
      <c r="O399" s="137">
        <v>0.69599999999999995</v>
      </c>
      <c r="P399" s="137">
        <f t="shared" si="11"/>
        <v>12.527999999999999</v>
      </c>
      <c r="Q399" s="137">
        <v>1.5299999999999999E-3</v>
      </c>
      <c r="R399" s="137">
        <f t="shared" si="12"/>
        <v>2.7539999999999999E-2</v>
      </c>
      <c r="S399" s="137">
        <v>0</v>
      </c>
      <c r="T399" s="138">
        <f t="shared" si="13"/>
        <v>0</v>
      </c>
      <c r="AR399" s="139" t="s">
        <v>255</v>
      </c>
      <c r="AT399" s="139" t="s">
        <v>160</v>
      </c>
      <c r="AU399" s="139" t="s">
        <v>82</v>
      </c>
      <c r="AY399" s="17" t="s">
        <v>158</v>
      </c>
      <c r="BE399" s="140">
        <f t="shared" si="14"/>
        <v>0</v>
      </c>
      <c r="BF399" s="140">
        <f t="shared" si="15"/>
        <v>0</v>
      </c>
      <c r="BG399" s="140">
        <f t="shared" si="16"/>
        <v>0</v>
      </c>
      <c r="BH399" s="140">
        <f t="shared" si="17"/>
        <v>0</v>
      </c>
      <c r="BI399" s="140">
        <f t="shared" si="18"/>
        <v>0</v>
      </c>
      <c r="BJ399" s="17" t="s">
        <v>80</v>
      </c>
      <c r="BK399" s="140">
        <f t="shared" si="19"/>
        <v>0</v>
      </c>
      <c r="BL399" s="17" t="s">
        <v>255</v>
      </c>
      <c r="BM399" s="139" t="s">
        <v>3395</v>
      </c>
    </row>
    <row r="400" spans="2:65" s="1" customFormat="1" ht="37.9" customHeight="1">
      <c r="B400" s="128"/>
      <c r="C400" s="129" t="s">
        <v>839</v>
      </c>
      <c r="D400" s="129" t="s">
        <v>160</v>
      </c>
      <c r="E400" s="130" t="s">
        <v>3396</v>
      </c>
      <c r="F400" s="131" t="s">
        <v>3397</v>
      </c>
      <c r="G400" s="132" t="s">
        <v>237</v>
      </c>
      <c r="H400" s="133">
        <v>72</v>
      </c>
      <c r="I400" s="184"/>
      <c r="J400" s="134">
        <f t="shared" si="10"/>
        <v>0</v>
      </c>
      <c r="K400" s="131" t="s">
        <v>164</v>
      </c>
      <c r="L400" s="29"/>
      <c r="M400" s="135" t="s">
        <v>1</v>
      </c>
      <c r="N400" s="136" t="s">
        <v>37</v>
      </c>
      <c r="O400" s="137">
        <v>0.106</v>
      </c>
      <c r="P400" s="137">
        <f t="shared" si="11"/>
        <v>7.6319999999999997</v>
      </c>
      <c r="Q400" s="137">
        <v>6.9999999999999994E-5</v>
      </c>
      <c r="R400" s="137">
        <f t="shared" si="12"/>
        <v>5.0399999999999993E-3</v>
      </c>
      <c r="S400" s="137">
        <v>0</v>
      </c>
      <c r="T400" s="138">
        <f t="shared" si="13"/>
        <v>0</v>
      </c>
      <c r="AR400" s="139" t="s">
        <v>255</v>
      </c>
      <c r="AT400" s="139" t="s">
        <v>160</v>
      </c>
      <c r="AU400" s="139" t="s">
        <v>82</v>
      </c>
      <c r="AY400" s="17" t="s">
        <v>158</v>
      </c>
      <c r="BE400" s="140">
        <f t="shared" si="14"/>
        <v>0</v>
      </c>
      <c r="BF400" s="140">
        <f t="shared" si="15"/>
        <v>0</v>
      </c>
      <c r="BG400" s="140">
        <f t="shared" si="16"/>
        <v>0</v>
      </c>
      <c r="BH400" s="140">
        <f t="shared" si="17"/>
        <v>0</v>
      </c>
      <c r="BI400" s="140">
        <f t="shared" si="18"/>
        <v>0</v>
      </c>
      <c r="BJ400" s="17" t="s">
        <v>80</v>
      </c>
      <c r="BK400" s="140">
        <f t="shared" si="19"/>
        <v>0</v>
      </c>
      <c r="BL400" s="17" t="s">
        <v>255</v>
      </c>
      <c r="BM400" s="139" t="s">
        <v>3398</v>
      </c>
    </row>
    <row r="401" spans="2:65" s="1" customFormat="1" ht="37.9" customHeight="1">
      <c r="B401" s="128"/>
      <c r="C401" s="129" t="s">
        <v>844</v>
      </c>
      <c r="D401" s="129" t="s">
        <v>160</v>
      </c>
      <c r="E401" s="130" t="s">
        <v>3399</v>
      </c>
      <c r="F401" s="131" t="s">
        <v>3400</v>
      </c>
      <c r="G401" s="132" t="s">
        <v>237</v>
      </c>
      <c r="H401" s="133">
        <v>24</v>
      </c>
      <c r="I401" s="184"/>
      <c r="J401" s="134">
        <f t="shared" si="10"/>
        <v>0</v>
      </c>
      <c r="K401" s="131" t="s">
        <v>164</v>
      </c>
      <c r="L401" s="29"/>
      <c r="M401" s="135" t="s">
        <v>1</v>
      </c>
      <c r="N401" s="136" t="s">
        <v>37</v>
      </c>
      <c r="O401" s="137">
        <v>0.106</v>
      </c>
      <c r="P401" s="137">
        <f t="shared" si="11"/>
        <v>2.544</v>
      </c>
      <c r="Q401" s="137">
        <v>9.0000000000000006E-5</v>
      </c>
      <c r="R401" s="137">
        <f t="shared" si="12"/>
        <v>2.16E-3</v>
      </c>
      <c r="S401" s="137">
        <v>0</v>
      </c>
      <c r="T401" s="138">
        <f t="shared" si="13"/>
        <v>0</v>
      </c>
      <c r="AR401" s="139" t="s">
        <v>255</v>
      </c>
      <c r="AT401" s="139" t="s">
        <v>160</v>
      </c>
      <c r="AU401" s="139" t="s">
        <v>82</v>
      </c>
      <c r="AY401" s="17" t="s">
        <v>158</v>
      </c>
      <c r="BE401" s="140">
        <f t="shared" si="14"/>
        <v>0</v>
      </c>
      <c r="BF401" s="140">
        <f t="shared" si="15"/>
        <v>0</v>
      </c>
      <c r="BG401" s="140">
        <f t="shared" si="16"/>
        <v>0</v>
      </c>
      <c r="BH401" s="140">
        <f t="shared" si="17"/>
        <v>0</v>
      </c>
      <c r="BI401" s="140">
        <f t="shared" si="18"/>
        <v>0</v>
      </c>
      <c r="BJ401" s="17" t="s">
        <v>80</v>
      </c>
      <c r="BK401" s="140">
        <f t="shared" si="19"/>
        <v>0</v>
      </c>
      <c r="BL401" s="17" t="s">
        <v>255</v>
      </c>
      <c r="BM401" s="139" t="s">
        <v>3401</v>
      </c>
    </row>
    <row r="402" spans="2:65" s="1" customFormat="1" ht="37.9" customHeight="1">
      <c r="B402" s="128"/>
      <c r="C402" s="129" t="s">
        <v>853</v>
      </c>
      <c r="D402" s="129" t="s">
        <v>160</v>
      </c>
      <c r="E402" s="130" t="s">
        <v>3402</v>
      </c>
      <c r="F402" s="131" t="s">
        <v>3403</v>
      </c>
      <c r="G402" s="132" t="s">
        <v>237</v>
      </c>
      <c r="H402" s="133">
        <v>48</v>
      </c>
      <c r="I402" s="184"/>
      <c r="J402" s="134">
        <f t="shared" si="10"/>
        <v>0</v>
      </c>
      <c r="K402" s="131" t="s">
        <v>164</v>
      </c>
      <c r="L402" s="29"/>
      <c r="M402" s="135" t="s">
        <v>1</v>
      </c>
      <c r="N402" s="136" t="s">
        <v>37</v>
      </c>
      <c r="O402" s="137">
        <v>0.113</v>
      </c>
      <c r="P402" s="137">
        <f t="shared" si="11"/>
        <v>5.4240000000000004</v>
      </c>
      <c r="Q402" s="137">
        <v>1.2E-4</v>
      </c>
      <c r="R402" s="137">
        <f t="shared" si="12"/>
        <v>5.7600000000000004E-3</v>
      </c>
      <c r="S402" s="137">
        <v>0</v>
      </c>
      <c r="T402" s="138">
        <f t="shared" si="13"/>
        <v>0</v>
      </c>
      <c r="AR402" s="139" t="s">
        <v>255</v>
      </c>
      <c r="AT402" s="139" t="s">
        <v>160</v>
      </c>
      <c r="AU402" s="139" t="s">
        <v>82</v>
      </c>
      <c r="AY402" s="17" t="s">
        <v>158</v>
      </c>
      <c r="BE402" s="140">
        <f t="shared" si="14"/>
        <v>0</v>
      </c>
      <c r="BF402" s="140">
        <f t="shared" si="15"/>
        <v>0</v>
      </c>
      <c r="BG402" s="140">
        <f t="shared" si="16"/>
        <v>0</v>
      </c>
      <c r="BH402" s="140">
        <f t="shared" si="17"/>
        <v>0</v>
      </c>
      <c r="BI402" s="140">
        <f t="shared" si="18"/>
        <v>0</v>
      </c>
      <c r="BJ402" s="17" t="s">
        <v>80</v>
      </c>
      <c r="BK402" s="140">
        <f t="shared" si="19"/>
        <v>0</v>
      </c>
      <c r="BL402" s="17" t="s">
        <v>255</v>
      </c>
      <c r="BM402" s="139" t="s">
        <v>3404</v>
      </c>
    </row>
    <row r="403" spans="2:65" s="1" customFormat="1" ht="37.9" customHeight="1">
      <c r="B403" s="128"/>
      <c r="C403" s="129" t="s">
        <v>868</v>
      </c>
      <c r="D403" s="129" t="s">
        <v>160</v>
      </c>
      <c r="E403" s="130" t="s">
        <v>3405</v>
      </c>
      <c r="F403" s="131" t="s">
        <v>3406</v>
      </c>
      <c r="G403" s="132" t="s">
        <v>237</v>
      </c>
      <c r="H403" s="133">
        <v>24</v>
      </c>
      <c r="I403" s="184"/>
      <c r="J403" s="134">
        <f t="shared" si="10"/>
        <v>0</v>
      </c>
      <c r="K403" s="131" t="s">
        <v>164</v>
      </c>
      <c r="L403" s="29"/>
      <c r="M403" s="135" t="s">
        <v>1</v>
      </c>
      <c r="N403" s="136" t="s">
        <v>37</v>
      </c>
      <c r="O403" s="137">
        <v>0.113</v>
      </c>
      <c r="P403" s="137">
        <f t="shared" si="11"/>
        <v>2.7120000000000002</v>
      </c>
      <c r="Q403" s="137">
        <v>1.6000000000000001E-4</v>
      </c>
      <c r="R403" s="137">
        <f t="shared" si="12"/>
        <v>3.8400000000000005E-3</v>
      </c>
      <c r="S403" s="137">
        <v>0</v>
      </c>
      <c r="T403" s="138">
        <f t="shared" si="13"/>
        <v>0</v>
      </c>
      <c r="AR403" s="139" t="s">
        <v>255</v>
      </c>
      <c r="AT403" s="139" t="s">
        <v>160</v>
      </c>
      <c r="AU403" s="139" t="s">
        <v>82</v>
      </c>
      <c r="AY403" s="17" t="s">
        <v>158</v>
      </c>
      <c r="BE403" s="140">
        <f t="shared" si="14"/>
        <v>0</v>
      </c>
      <c r="BF403" s="140">
        <f t="shared" si="15"/>
        <v>0</v>
      </c>
      <c r="BG403" s="140">
        <f t="shared" si="16"/>
        <v>0</v>
      </c>
      <c r="BH403" s="140">
        <f t="shared" si="17"/>
        <v>0</v>
      </c>
      <c r="BI403" s="140">
        <f t="shared" si="18"/>
        <v>0</v>
      </c>
      <c r="BJ403" s="17" t="s">
        <v>80</v>
      </c>
      <c r="BK403" s="140">
        <f t="shared" si="19"/>
        <v>0</v>
      </c>
      <c r="BL403" s="17" t="s">
        <v>255</v>
      </c>
      <c r="BM403" s="139" t="s">
        <v>3407</v>
      </c>
    </row>
    <row r="404" spans="2:65" s="13" customFormat="1">
      <c r="B404" s="147"/>
      <c r="D404" s="142" t="s">
        <v>167</v>
      </c>
      <c r="E404" s="148" t="s">
        <v>1</v>
      </c>
      <c r="F404" s="149" t="s">
        <v>3408</v>
      </c>
      <c r="H404" s="150">
        <v>24</v>
      </c>
      <c r="L404" s="147"/>
      <c r="M404" s="151"/>
      <c r="T404" s="152"/>
      <c r="AT404" s="148" t="s">
        <v>167</v>
      </c>
      <c r="AU404" s="148" t="s">
        <v>82</v>
      </c>
      <c r="AV404" s="13" t="s">
        <v>82</v>
      </c>
      <c r="AW404" s="13" t="s">
        <v>28</v>
      </c>
      <c r="AX404" s="13" t="s">
        <v>80</v>
      </c>
      <c r="AY404" s="148" t="s">
        <v>158</v>
      </c>
    </row>
    <row r="405" spans="2:65" s="1" customFormat="1" ht="16.5" customHeight="1">
      <c r="B405" s="128"/>
      <c r="C405" s="129" t="s">
        <v>872</v>
      </c>
      <c r="D405" s="129" t="s">
        <v>160</v>
      </c>
      <c r="E405" s="130" t="s">
        <v>3409</v>
      </c>
      <c r="F405" s="131" t="s">
        <v>3410</v>
      </c>
      <c r="G405" s="132" t="s">
        <v>237</v>
      </c>
      <c r="H405" s="133">
        <v>150</v>
      </c>
      <c r="I405" s="184"/>
      <c r="J405" s="134">
        <f t="shared" ref="J405:J422" si="20">ROUND(I405*H405,2)</f>
        <v>0</v>
      </c>
      <c r="K405" s="131" t="s">
        <v>164</v>
      </c>
      <c r="L405" s="29"/>
      <c r="M405" s="135" t="s">
        <v>1</v>
      </c>
      <c r="N405" s="136" t="s">
        <v>37</v>
      </c>
      <c r="O405" s="137">
        <v>7.1999999999999995E-2</v>
      </c>
      <c r="P405" s="137">
        <f t="shared" ref="P405:P422" si="21">O405*H405</f>
        <v>10.799999999999999</v>
      </c>
      <c r="Q405" s="137">
        <v>0</v>
      </c>
      <c r="R405" s="137">
        <f t="shared" ref="R405:R422" si="22">Q405*H405</f>
        <v>0</v>
      </c>
      <c r="S405" s="137">
        <v>2.3000000000000001E-4</v>
      </c>
      <c r="T405" s="138">
        <f t="shared" ref="T405:T422" si="23">S405*H405</f>
        <v>3.4500000000000003E-2</v>
      </c>
      <c r="AR405" s="139" t="s">
        <v>255</v>
      </c>
      <c r="AT405" s="139" t="s">
        <v>160</v>
      </c>
      <c r="AU405" s="139" t="s">
        <v>82</v>
      </c>
      <c r="AY405" s="17" t="s">
        <v>158</v>
      </c>
      <c r="BE405" s="140">
        <f t="shared" ref="BE405:BE422" si="24">IF(N405="základní",J405,0)</f>
        <v>0</v>
      </c>
      <c r="BF405" s="140">
        <f t="shared" ref="BF405:BF422" si="25">IF(N405="snížená",J405,0)</f>
        <v>0</v>
      </c>
      <c r="BG405" s="140">
        <f t="shared" ref="BG405:BG422" si="26">IF(N405="zákl. přenesená",J405,0)</f>
        <v>0</v>
      </c>
      <c r="BH405" s="140">
        <f t="shared" ref="BH405:BH422" si="27">IF(N405="sníž. přenesená",J405,0)</f>
        <v>0</v>
      </c>
      <c r="BI405" s="140">
        <f t="shared" ref="BI405:BI422" si="28">IF(N405="nulová",J405,0)</f>
        <v>0</v>
      </c>
      <c r="BJ405" s="17" t="s">
        <v>80</v>
      </c>
      <c r="BK405" s="140">
        <f t="shared" ref="BK405:BK422" si="29">ROUND(I405*H405,2)</f>
        <v>0</v>
      </c>
      <c r="BL405" s="17" t="s">
        <v>255</v>
      </c>
      <c r="BM405" s="139" t="s">
        <v>3411</v>
      </c>
    </row>
    <row r="406" spans="2:65" s="1" customFormat="1" ht="16.5" customHeight="1">
      <c r="B406" s="128"/>
      <c r="C406" s="129" t="s">
        <v>877</v>
      </c>
      <c r="D406" s="129" t="s">
        <v>160</v>
      </c>
      <c r="E406" s="130" t="s">
        <v>3412</v>
      </c>
      <c r="F406" s="131" t="s">
        <v>3413</v>
      </c>
      <c r="G406" s="132" t="s">
        <v>310</v>
      </c>
      <c r="H406" s="133">
        <v>40</v>
      </c>
      <c r="I406" s="184"/>
      <c r="J406" s="134">
        <f t="shared" si="20"/>
        <v>0</v>
      </c>
      <c r="K406" s="131" t="s">
        <v>164</v>
      </c>
      <c r="L406" s="29"/>
      <c r="M406" s="135" t="s">
        <v>1</v>
      </c>
      <c r="N406" s="136" t="s">
        <v>37</v>
      </c>
      <c r="O406" s="137">
        <v>0.42499999999999999</v>
      </c>
      <c r="P406" s="137">
        <f t="shared" si="21"/>
        <v>17</v>
      </c>
      <c r="Q406" s="137">
        <v>0</v>
      </c>
      <c r="R406" s="137">
        <f t="shared" si="22"/>
        <v>0</v>
      </c>
      <c r="S406" s="137">
        <v>0</v>
      </c>
      <c r="T406" s="138">
        <f t="shared" si="23"/>
        <v>0</v>
      </c>
      <c r="AR406" s="139" t="s">
        <v>255</v>
      </c>
      <c r="AT406" s="139" t="s">
        <v>160</v>
      </c>
      <c r="AU406" s="139" t="s">
        <v>82</v>
      </c>
      <c r="AY406" s="17" t="s">
        <v>158</v>
      </c>
      <c r="BE406" s="140">
        <f t="shared" si="24"/>
        <v>0</v>
      </c>
      <c r="BF406" s="140">
        <f t="shared" si="25"/>
        <v>0</v>
      </c>
      <c r="BG406" s="140">
        <f t="shared" si="26"/>
        <v>0</v>
      </c>
      <c r="BH406" s="140">
        <f t="shared" si="27"/>
        <v>0</v>
      </c>
      <c r="BI406" s="140">
        <f t="shared" si="28"/>
        <v>0</v>
      </c>
      <c r="BJ406" s="17" t="s">
        <v>80</v>
      </c>
      <c r="BK406" s="140">
        <f t="shared" si="29"/>
        <v>0</v>
      </c>
      <c r="BL406" s="17" t="s">
        <v>255</v>
      </c>
      <c r="BM406" s="139" t="s">
        <v>3414</v>
      </c>
    </row>
    <row r="407" spans="2:65" s="1" customFormat="1" ht="24.2" customHeight="1">
      <c r="B407" s="128"/>
      <c r="C407" s="129" t="s">
        <v>882</v>
      </c>
      <c r="D407" s="129" t="s">
        <v>160</v>
      </c>
      <c r="E407" s="130" t="s">
        <v>3415</v>
      </c>
      <c r="F407" s="131" t="s">
        <v>3416</v>
      </c>
      <c r="G407" s="132" t="s">
        <v>310</v>
      </c>
      <c r="H407" s="133">
        <v>10</v>
      </c>
      <c r="I407" s="184"/>
      <c r="J407" s="134">
        <f t="shared" si="20"/>
        <v>0</v>
      </c>
      <c r="K407" s="131" t="s">
        <v>164</v>
      </c>
      <c r="L407" s="29"/>
      <c r="M407" s="135" t="s">
        <v>1</v>
      </c>
      <c r="N407" s="136" t="s">
        <v>37</v>
      </c>
      <c r="O407" s="137">
        <v>0.16500000000000001</v>
      </c>
      <c r="P407" s="137">
        <f t="shared" si="21"/>
        <v>1.6500000000000001</v>
      </c>
      <c r="Q407" s="137">
        <v>0</v>
      </c>
      <c r="R407" s="137">
        <f t="shared" si="22"/>
        <v>0</v>
      </c>
      <c r="S407" s="137">
        <v>0</v>
      </c>
      <c r="T407" s="138">
        <f t="shared" si="23"/>
        <v>0</v>
      </c>
      <c r="AR407" s="139" t="s">
        <v>255</v>
      </c>
      <c r="AT407" s="139" t="s">
        <v>160</v>
      </c>
      <c r="AU407" s="139" t="s">
        <v>82</v>
      </c>
      <c r="AY407" s="17" t="s">
        <v>158</v>
      </c>
      <c r="BE407" s="140">
        <f t="shared" si="24"/>
        <v>0</v>
      </c>
      <c r="BF407" s="140">
        <f t="shared" si="25"/>
        <v>0</v>
      </c>
      <c r="BG407" s="140">
        <f t="shared" si="26"/>
        <v>0</v>
      </c>
      <c r="BH407" s="140">
        <f t="shared" si="27"/>
        <v>0</v>
      </c>
      <c r="BI407" s="140">
        <f t="shared" si="28"/>
        <v>0</v>
      </c>
      <c r="BJ407" s="17" t="s">
        <v>80</v>
      </c>
      <c r="BK407" s="140">
        <f t="shared" si="29"/>
        <v>0</v>
      </c>
      <c r="BL407" s="17" t="s">
        <v>255</v>
      </c>
      <c r="BM407" s="139" t="s">
        <v>3417</v>
      </c>
    </row>
    <row r="408" spans="2:65" s="1" customFormat="1" ht="21.75" customHeight="1">
      <c r="B408" s="128"/>
      <c r="C408" s="129" t="s">
        <v>887</v>
      </c>
      <c r="D408" s="129" t="s">
        <v>160</v>
      </c>
      <c r="E408" s="130" t="s">
        <v>3418</v>
      </c>
      <c r="F408" s="131" t="s">
        <v>3419</v>
      </c>
      <c r="G408" s="132" t="s">
        <v>310</v>
      </c>
      <c r="H408" s="133">
        <v>10</v>
      </c>
      <c r="I408" s="184"/>
      <c r="J408" s="134">
        <f t="shared" si="20"/>
        <v>0</v>
      </c>
      <c r="K408" s="131" t="s">
        <v>164</v>
      </c>
      <c r="L408" s="29"/>
      <c r="M408" s="135" t="s">
        <v>1</v>
      </c>
      <c r="N408" s="136" t="s">
        <v>37</v>
      </c>
      <c r="O408" s="137">
        <v>0.17</v>
      </c>
      <c r="P408" s="137">
        <f t="shared" si="21"/>
        <v>1.7000000000000002</v>
      </c>
      <c r="Q408" s="137">
        <v>1.7000000000000001E-4</v>
      </c>
      <c r="R408" s="137">
        <f t="shared" si="22"/>
        <v>1.7000000000000001E-3</v>
      </c>
      <c r="S408" s="137">
        <v>0</v>
      </c>
      <c r="T408" s="138">
        <f t="shared" si="23"/>
        <v>0</v>
      </c>
      <c r="AR408" s="139" t="s">
        <v>255</v>
      </c>
      <c r="AT408" s="139" t="s">
        <v>160</v>
      </c>
      <c r="AU408" s="139" t="s">
        <v>82</v>
      </c>
      <c r="AY408" s="17" t="s">
        <v>158</v>
      </c>
      <c r="BE408" s="140">
        <f t="shared" si="24"/>
        <v>0</v>
      </c>
      <c r="BF408" s="140">
        <f t="shared" si="25"/>
        <v>0</v>
      </c>
      <c r="BG408" s="140">
        <f t="shared" si="26"/>
        <v>0</v>
      </c>
      <c r="BH408" s="140">
        <f t="shared" si="27"/>
        <v>0</v>
      </c>
      <c r="BI408" s="140">
        <f t="shared" si="28"/>
        <v>0</v>
      </c>
      <c r="BJ408" s="17" t="s">
        <v>80</v>
      </c>
      <c r="BK408" s="140">
        <f t="shared" si="29"/>
        <v>0</v>
      </c>
      <c r="BL408" s="17" t="s">
        <v>255</v>
      </c>
      <c r="BM408" s="139" t="s">
        <v>3420</v>
      </c>
    </row>
    <row r="409" spans="2:65" s="1" customFormat="1" ht="21.75" customHeight="1">
      <c r="B409" s="128"/>
      <c r="C409" s="129" t="s">
        <v>892</v>
      </c>
      <c r="D409" s="129" t="s">
        <v>160</v>
      </c>
      <c r="E409" s="130" t="s">
        <v>3421</v>
      </c>
      <c r="F409" s="131" t="s">
        <v>3422</v>
      </c>
      <c r="G409" s="132" t="s">
        <v>1962</v>
      </c>
      <c r="H409" s="133">
        <v>14</v>
      </c>
      <c r="I409" s="184"/>
      <c r="J409" s="134">
        <f t="shared" si="20"/>
        <v>0</v>
      </c>
      <c r="K409" s="131" t="s">
        <v>164</v>
      </c>
      <c r="L409" s="29"/>
      <c r="M409" s="135" t="s">
        <v>1</v>
      </c>
      <c r="N409" s="136" t="s">
        <v>37</v>
      </c>
      <c r="O409" s="137">
        <v>0.67200000000000004</v>
      </c>
      <c r="P409" s="137">
        <f t="shared" si="21"/>
        <v>9.4080000000000013</v>
      </c>
      <c r="Q409" s="137">
        <v>2.1000000000000001E-4</v>
      </c>
      <c r="R409" s="137">
        <f t="shared" si="22"/>
        <v>2.9399999999999999E-3</v>
      </c>
      <c r="S409" s="137">
        <v>0</v>
      </c>
      <c r="T409" s="138">
        <f t="shared" si="23"/>
        <v>0</v>
      </c>
      <c r="AR409" s="139" t="s">
        <v>255</v>
      </c>
      <c r="AT409" s="139" t="s">
        <v>160</v>
      </c>
      <c r="AU409" s="139" t="s">
        <v>82</v>
      </c>
      <c r="AY409" s="17" t="s">
        <v>158</v>
      </c>
      <c r="BE409" s="140">
        <f t="shared" si="24"/>
        <v>0</v>
      </c>
      <c r="BF409" s="140">
        <f t="shared" si="25"/>
        <v>0</v>
      </c>
      <c r="BG409" s="140">
        <f t="shared" si="26"/>
        <v>0</v>
      </c>
      <c r="BH409" s="140">
        <f t="shared" si="27"/>
        <v>0</v>
      </c>
      <c r="BI409" s="140">
        <f t="shared" si="28"/>
        <v>0</v>
      </c>
      <c r="BJ409" s="17" t="s">
        <v>80</v>
      </c>
      <c r="BK409" s="140">
        <f t="shared" si="29"/>
        <v>0</v>
      </c>
      <c r="BL409" s="17" t="s">
        <v>255</v>
      </c>
      <c r="BM409" s="139" t="s">
        <v>3423</v>
      </c>
    </row>
    <row r="410" spans="2:65" s="1" customFormat="1" ht="24.2" customHeight="1">
      <c r="B410" s="128"/>
      <c r="C410" s="129" t="s">
        <v>901</v>
      </c>
      <c r="D410" s="129" t="s">
        <v>160</v>
      </c>
      <c r="E410" s="130" t="s">
        <v>3424</v>
      </c>
      <c r="F410" s="131" t="s">
        <v>3425</v>
      </c>
      <c r="G410" s="132" t="s">
        <v>310</v>
      </c>
      <c r="H410" s="133">
        <v>10</v>
      </c>
      <c r="I410" s="184"/>
      <c r="J410" s="134">
        <f t="shared" si="20"/>
        <v>0</v>
      </c>
      <c r="K410" s="131" t="s">
        <v>164</v>
      </c>
      <c r="L410" s="29"/>
      <c r="M410" s="135" t="s">
        <v>1</v>
      </c>
      <c r="N410" s="136" t="s">
        <v>37</v>
      </c>
      <c r="O410" s="137">
        <v>8.3000000000000004E-2</v>
      </c>
      <c r="P410" s="137">
        <f t="shared" si="21"/>
        <v>0.83000000000000007</v>
      </c>
      <c r="Q410" s="137">
        <v>2.2000000000000001E-4</v>
      </c>
      <c r="R410" s="137">
        <f t="shared" si="22"/>
        <v>2.2000000000000001E-3</v>
      </c>
      <c r="S410" s="137">
        <v>0</v>
      </c>
      <c r="T410" s="138">
        <f t="shared" si="23"/>
        <v>0</v>
      </c>
      <c r="AR410" s="139" t="s">
        <v>255</v>
      </c>
      <c r="AT410" s="139" t="s">
        <v>160</v>
      </c>
      <c r="AU410" s="139" t="s">
        <v>82</v>
      </c>
      <c r="AY410" s="17" t="s">
        <v>158</v>
      </c>
      <c r="BE410" s="140">
        <f t="shared" si="24"/>
        <v>0</v>
      </c>
      <c r="BF410" s="140">
        <f t="shared" si="25"/>
        <v>0</v>
      </c>
      <c r="BG410" s="140">
        <f t="shared" si="26"/>
        <v>0</v>
      </c>
      <c r="BH410" s="140">
        <f t="shared" si="27"/>
        <v>0</v>
      </c>
      <c r="BI410" s="140">
        <f t="shared" si="28"/>
        <v>0</v>
      </c>
      <c r="BJ410" s="17" t="s">
        <v>80</v>
      </c>
      <c r="BK410" s="140">
        <f t="shared" si="29"/>
        <v>0</v>
      </c>
      <c r="BL410" s="17" t="s">
        <v>255</v>
      </c>
      <c r="BM410" s="139" t="s">
        <v>3426</v>
      </c>
    </row>
    <row r="411" spans="2:65" s="1" customFormat="1" ht="16.5" customHeight="1">
      <c r="B411" s="128"/>
      <c r="C411" s="129" t="s">
        <v>905</v>
      </c>
      <c r="D411" s="129" t="s">
        <v>160</v>
      </c>
      <c r="E411" s="130" t="s">
        <v>3427</v>
      </c>
      <c r="F411" s="131" t="s">
        <v>3428</v>
      </c>
      <c r="G411" s="132" t="s">
        <v>310</v>
      </c>
      <c r="H411" s="133">
        <v>1</v>
      </c>
      <c r="I411" s="184"/>
      <c r="J411" s="134">
        <f t="shared" si="20"/>
        <v>0</v>
      </c>
      <c r="K411" s="131" t="s">
        <v>164</v>
      </c>
      <c r="L411" s="29"/>
      <c r="M411" s="135" t="s">
        <v>1</v>
      </c>
      <c r="N411" s="136" t="s">
        <v>37</v>
      </c>
      <c r="O411" s="137">
        <v>0.20699999999999999</v>
      </c>
      <c r="P411" s="137">
        <f t="shared" si="21"/>
        <v>0.20699999999999999</v>
      </c>
      <c r="Q411" s="137">
        <v>3.5E-4</v>
      </c>
      <c r="R411" s="137">
        <f t="shared" si="22"/>
        <v>3.5E-4</v>
      </c>
      <c r="S411" s="137">
        <v>0</v>
      </c>
      <c r="T411" s="138">
        <f t="shared" si="23"/>
        <v>0</v>
      </c>
      <c r="AR411" s="139" t="s">
        <v>255</v>
      </c>
      <c r="AT411" s="139" t="s">
        <v>160</v>
      </c>
      <c r="AU411" s="139" t="s">
        <v>82</v>
      </c>
      <c r="AY411" s="17" t="s">
        <v>158</v>
      </c>
      <c r="BE411" s="140">
        <f t="shared" si="24"/>
        <v>0</v>
      </c>
      <c r="BF411" s="140">
        <f t="shared" si="25"/>
        <v>0</v>
      </c>
      <c r="BG411" s="140">
        <f t="shared" si="26"/>
        <v>0</v>
      </c>
      <c r="BH411" s="140">
        <f t="shared" si="27"/>
        <v>0</v>
      </c>
      <c r="BI411" s="140">
        <f t="shared" si="28"/>
        <v>0</v>
      </c>
      <c r="BJ411" s="17" t="s">
        <v>80</v>
      </c>
      <c r="BK411" s="140">
        <f t="shared" si="29"/>
        <v>0</v>
      </c>
      <c r="BL411" s="17" t="s">
        <v>255</v>
      </c>
      <c r="BM411" s="139" t="s">
        <v>3429</v>
      </c>
    </row>
    <row r="412" spans="2:65" s="1" customFormat="1" ht="16.5" customHeight="1">
      <c r="B412" s="128"/>
      <c r="C412" s="129" t="s">
        <v>912</v>
      </c>
      <c r="D412" s="129" t="s">
        <v>160</v>
      </c>
      <c r="E412" s="130" t="s">
        <v>3430</v>
      </c>
      <c r="F412" s="131" t="s">
        <v>3431</v>
      </c>
      <c r="G412" s="132" t="s">
        <v>310</v>
      </c>
      <c r="H412" s="133">
        <v>1</v>
      </c>
      <c r="I412" s="184"/>
      <c r="J412" s="134">
        <f t="shared" si="20"/>
        <v>0</v>
      </c>
      <c r="K412" s="131" t="s">
        <v>164</v>
      </c>
      <c r="L412" s="29"/>
      <c r="M412" s="135" t="s">
        <v>1</v>
      </c>
      <c r="N412" s="136" t="s">
        <v>37</v>
      </c>
      <c r="O412" s="137">
        <v>0.22700000000000001</v>
      </c>
      <c r="P412" s="137">
        <f t="shared" si="21"/>
        <v>0.22700000000000001</v>
      </c>
      <c r="Q412" s="137">
        <v>5.5999999999999995E-4</v>
      </c>
      <c r="R412" s="137">
        <f t="shared" si="22"/>
        <v>5.5999999999999995E-4</v>
      </c>
      <c r="S412" s="137">
        <v>0</v>
      </c>
      <c r="T412" s="138">
        <f t="shared" si="23"/>
        <v>0</v>
      </c>
      <c r="AR412" s="139" t="s">
        <v>255</v>
      </c>
      <c r="AT412" s="139" t="s">
        <v>160</v>
      </c>
      <c r="AU412" s="139" t="s">
        <v>82</v>
      </c>
      <c r="AY412" s="17" t="s">
        <v>158</v>
      </c>
      <c r="BE412" s="140">
        <f t="shared" si="24"/>
        <v>0</v>
      </c>
      <c r="BF412" s="140">
        <f t="shared" si="25"/>
        <v>0</v>
      </c>
      <c r="BG412" s="140">
        <f t="shared" si="26"/>
        <v>0</v>
      </c>
      <c r="BH412" s="140">
        <f t="shared" si="27"/>
        <v>0</v>
      </c>
      <c r="BI412" s="140">
        <f t="shared" si="28"/>
        <v>0</v>
      </c>
      <c r="BJ412" s="17" t="s">
        <v>80</v>
      </c>
      <c r="BK412" s="140">
        <f t="shared" si="29"/>
        <v>0</v>
      </c>
      <c r="BL412" s="17" t="s">
        <v>255</v>
      </c>
      <c r="BM412" s="139" t="s">
        <v>3432</v>
      </c>
    </row>
    <row r="413" spans="2:65" s="1" customFormat="1" ht="24.2" customHeight="1">
      <c r="B413" s="128"/>
      <c r="C413" s="129" t="s">
        <v>916</v>
      </c>
      <c r="D413" s="129" t="s">
        <v>160</v>
      </c>
      <c r="E413" s="130" t="s">
        <v>3433</v>
      </c>
      <c r="F413" s="131" t="s">
        <v>3434</v>
      </c>
      <c r="G413" s="132" t="s">
        <v>310</v>
      </c>
      <c r="H413" s="133">
        <v>2</v>
      </c>
      <c r="I413" s="184"/>
      <c r="J413" s="134">
        <f t="shared" si="20"/>
        <v>0</v>
      </c>
      <c r="K413" s="131" t="s">
        <v>164</v>
      </c>
      <c r="L413" s="29"/>
      <c r="M413" s="135" t="s">
        <v>1</v>
      </c>
      <c r="N413" s="136" t="s">
        <v>37</v>
      </c>
      <c r="O413" s="137">
        <v>0.16</v>
      </c>
      <c r="P413" s="137">
        <f t="shared" si="21"/>
        <v>0.32</v>
      </c>
      <c r="Q413" s="137">
        <v>1.2E-4</v>
      </c>
      <c r="R413" s="137">
        <f t="shared" si="22"/>
        <v>2.4000000000000001E-4</v>
      </c>
      <c r="S413" s="137">
        <v>0</v>
      </c>
      <c r="T413" s="138">
        <f t="shared" si="23"/>
        <v>0</v>
      </c>
      <c r="AR413" s="139" t="s">
        <v>255</v>
      </c>
      <c r="AT413" s="139" t="s">
        <v>160</v>
      </c>
      <c r="AU413" s="139" t="s">
        <v>82</v>
      </c>
      <c r="AY413" s="17" t="s">
        <v>158</v>
      </c>
      <c r="BE413" s="140">
        <f t="shared" si="24"/>
        <v>0</v>
      </c>
      <c r="BF413" s="140">
        <f t="shared" si="25"/>
        <v>0</v>
      </c>
      <c r="BG413" s="140">
        <f t="shared" si="26"/>
        <v>0</v>
      </c>
      <c r="BH413" s="140">
        <f t="shared" si="27"/>
        <v>0</v>
      </c>
      <c r="BI413" s="140">
        <f t="shared" si="28"/>
        <v>0</v>
      </c>
      <c r="BJ413" s="17" t="s">
        <v>80</v>
      </c>
      <c r="BK413" s="140">
        <f t="shared" si="29"/>
        <v>0</v>
      </c>
      <c r="BL413" s="17" t="s">
        <v>255</v>
      </c>
      <c r="BM413" s="139" t="s">
        <v>3435</v>
      </c>
    </row>
    <row r="414" spans="2:65" s="1" customFormat="1" ht="24.2" customHeight="1">
      <c r="B414" s="128"/>
      <c r="C414" s="129" t="s">
        <v>920</v>
      </c>
      <c r="D414" s="129" t="s">
        <v>160</v>
      </c>
      <c r="E414" s="130" t="s">
        <v>3436</v>
      </c>
      <c r="F414" s="131" t="s">
        <v>3437</v>
      </c>
      <c r="G414" s="132" t="s">
        <v>310</v>
      </c>
      <c r="H414" s="133">
        <v>2</v>
      </c>
      <c r="I414" s="184"/>
      <c r="J414" s="134">
        <f t="shared" si="20"/>
        <v>0</v>
      </c>
      <c r="K414" s="131" t="s">
        <v>164</v>
      </c>
      <c r="L414" s="29"/>
      <c r="M414" s="135" t="s">
        <v>1</v>
      </c>
      <c r="N414" s="136" t="s">
        <v>37</v>
      </c>
      <c r="O414" s="137">
        <v>0.2</v>
      </c>
      <c r="P414" s="137">
        <f t="shared" si="21"/>
        <v>0.4</v>
      </c>
      <c r="Q414" s="137">
        <v>4.0000000000000002E-4</v>
      </c>
      <c r="R414" s="137">
        <f t="shared" si="22"/>
        <v>8.0000000000000004E-4</v>
      </c>
      <c r="S414" s="137">
        <v>0</v>
      </c>
      <c r="T414" s="138">
        <f t="shared" si="23"/>
        <v>0</v>
      </c>
      <c r="AR414" s="139" t="s">
        <v>255</v>
      </c>
      <c r="AT414" s="139" t="s">
        <v>160</v>
      </c>
      <c r="AU414" s="139" t="s">
        <v>82</v>
      </c>
      <c r="AY414" s="17" t="s">
        <v>158</v>
      </c>
      <c r="BE414" s="140">
        <f t="shared" si="24"/>
        <v>0</v>
      </c>
      <c r="BF414" s="140">
        <f t="shared" si="25"/>
        <v>0</v>
      </c>
      <c r="BG414" s="140">
        <f t="shared" si="26"/>
        <v>0</v>
      </c>
      <c r="BH414" s="140">
        <f t="shared" si="27"/>
        <v>0</v>
      </c>
      <c r="BI414" s="140">
        <f t="shared" si="28"/>
        <v>0</v>
      </c>
      <c r="BJ414" s="17" t="s">
        <v>80</v>
      </c>
      <c r="BK414" s="140">
        <f t="shared" si="29"/>
        <v>0</v>
      </c>
      <c r="BL414" s="17" t="s">
        <v>255</v>
      </c>
      <c r="BM414" s="139" t="s">
        <v>3438</v>
      </c>
    </row>
    <row r="415" spans="2:65" s="1" customFormat="1" ht="16.5" customHeight="1">
      <c r="B415" s="128"/>
      <c r="C415" s="129" t="s">
        <v>928</v>
      </c>
      <c r="D415" s="129" t="s">
        <v>160</v>
      </c>
      <c r="E415" s="130" t="s">
        <v>3439</v>
      </c>
      <c r="F415" s="131" t="s">
        <v>3440</v>
      </c>
      <c r="G415" s="132" t="s">
        <v>310</v>
      </c>
      <c r="H415" s="133">
        <v>2</v>
      </c>
      <c r="I415" s="184"/>
      <c r="J415" s="134">
        <f t="shared" si="20"/>
        <v>0</v>
      </c>
      <c r="K415" s="131" t="s">
        <v>164</v>
      </c>
      <c r="L415" s="29"/>
      <c r="M415" s="135" t="s">
        <v>1</v>
      </c>
      <c r="N415" s="136" t="s">
        <v>37</v>
      </c>
      <c r="O415" s="137">
        <v>0.183</v>
      </c>
      <c r="P415" s="137">
        <f t="shared" si="21"/>
        <v>0.36599999999999999</v>
      </c>
      <c r="Q415" s="137">
        <v>5.9999999999999995E-4</v>
      </c>
      <c r="R415" s="137">
        <f t="shared" si="22"/>
        <v>1.1999999999999999E-3</v>
      </c>
      <c r="S415" s="137">
        <v>0</v>
      </c>
      <c r="T415" s="138">
        <f t="shared" si="23"/>
        <v>0</v>
      </c>
      <c r="AR415" s="139" t="s">
        <v>255</v>
      </c>
      <c r="AT415" s="139" t="s">
        <v>160</v>
      </c>
      <c r="AU415" s="139" t="s">
        <v>82</v>
      </c>
      <c r="AY415" s="17" t="s">
        <v>158</v>
      </c>
      <c r="BE415" s="140">
        <f t="shared" si="24"/>
        <v>0</v>
      </c>
      <c r="BF415" s="140">
        <f t="shared" si="25"/>
        <v>0</v>
      </c>
      <c r="BG415" s="140">
        <f t="shared" si="26"/>
        <v>0</v>
      </c>
      <c r="BH415" s="140">
        <f t="shared" si="27"/>
        <v>0</v>
      </c>
      <c r="BI415" s="140">
        <f t="shared" si="28"/>
        <v>0</v>
      </c>
      <c r="BJ415" s="17" t="s">
        <v>80</v>
      </c>
      <c r="BK415" s="140">
        <f t="shared" si="29"/>
        <v>0</v>
      </c>
      <c r="BL415" s="17" t="s">
        <v>255</v>
      </c>
      <c r="BM415" s="139" t="s">
        <v>3441</v>
      </c>
    </row>
    <row r="416" spans="2:65" s="1" customFormat="1" ht="16.5" customHeight="1">
      <c r="B416" s="128"/>
      <c r="C416" s="129" t="s">
        <v>932</v>
      </c>
      <c r="D416" s="129" t="s">
        <v>160</v>
      </c>
      <c r="E416" s="130" t="s">
        <v>3442</v>
      </c>
      <c r="F416" s="131" t="s">
        <v>3443</v>
      </c>
      <c r="G416" s="132" t="s">
        <v>310</v>
      </c>
      <c r="H416" s="133">
        <v>6</v>
      </c>
      <c r="I416" s="184"/>
      <c r="J416" s="134">
        <f t="shared" si="20"/>
        <v>0</v>
      </c>
      <c r="K416" s="131" t="s">
        <v>164</v>
      </c>
      <c r="L416" s="29"/>
      <c r="M416" s="135" t="s">
        <v>1</v>
      </c>
      <c r="N416" s="136" t="s">
        <v>37</v>
      </c>
      <c r="O416" s="137">
        <v>0.20399999999999999</v>
      </c>
      <c r="P416" s="137">
        <f t="shared" si="21"/>
        <v>1.224</v>
      </c>
      <c r="Q416" s="137">
        <v>7.5000000000000002E-4</v>
      </c>
      <c r="R416" s="137">
        <f t="shared" si="22"/>
        <v>4.5000000000000005E-3</v>
      </c>
      <c r="S416" s="137">
        <v>0</v>
      </c>
      <c r="T416" s="138">
        <f t="shared" si="23"/>
        <v>0</v>
      </c>
      <c r="AR416" s="139" t="s">
        <v>255</v>
      </c>
      <c r="AT416" s="139" t="s">
        <v>160</v>
      </c>
      <c r="AU416" s="139" t="s">
        <v>82</v>
      </c>
      <c r="AY416" s="17" t="s">
        <v>158</v>
      </c>
      <c r="BE416" s="140">
        <f t="shared" si="24"/>
        <v>0</v>
      </c>
      <c r="BF416" s="140">
        <f t="shared" si="25"/>
        <v>0</v>
      </c>
      <c r="BG416" s="140">
        <f t="shared" si="26"/>
        <v>0</v>
      </c>
      <c r="BH416" s="140">
        <f t="shared" si="27"/>
        <v>0</v>
      </c>
      <c r="BI416" s="140">
        <f t="shared" si="28"/>
        <v>0</v>
      </c>
      <c r="BJ416" s="17" t="s">
        <v>80</v>
      </c>
      <c r="BK416" s="140">
        <f t="shared" si="29"/>
        <v>0</v>
      </c>
      <c r="BL416" s="17" t="s">
        <v>255</v>
      </c>
      <c r="BM416" s="139" t="s">
        <v>3444</v>
      </c>
    </row>
    <row r="417" spans="2:65" s="1" customFormat="1" ht="16.5" customHeight="1">
      <c r="B417" s="128"/>
      <c r="C417" s="129" t="s">
        <v>936</v>
      </c>
      <c r="D417" s="129" t="s">
        <v>160</v>
      </c>
      <c r="E417" s="130" t="s">
        <v>3445</v>
      </c>
      <c r="F417" s="131" t="s">
        <v>3446</v>
      </c>
      <c r="G417" s="132" t="s">
        <v>310</v>
      </c>
      <c r="H417" s="133">
        <v>6</v>
      </c>
      <c r="I417" s="184"/>
      <c r="J417" s="134">
        <f t="shared" si="20"/>
        <v>0</v>
      </c>
      <c r="K417" s="131" t="s">
        <v>164</v>
      </c>
      <c r="L417" s="29"/>
      <c r="M417" s="135" t="s">
        <v>1</v>
      </c>
      <c r="N417" s="136" t="s">
        <v>37</v>
      </c>
      <c r="O417" s="137">
        <v>0.22500000000000001</v>
      </c>
      <c r="P417" s="137">
        <f t="shared" si="21"/>
        <v>1.35</v>
      </c>
      <c r="Q417" s="137">
        <v>9.7000000000000005E-4</v>
      </c>
      <c r="R417" s="137">
        <f t="shared" si="22"/>
        <v>5.8200000000000005E-3</v>
      </c>
      <c r="S417" s="137">
        <v>0</v>
      </c>
      <c r="T417" s="138">
        <f t="shared" si="23"/>
        <v>0</v>
      </c>
      <c r="AR417" s="139" t="s">
        <v>255</v>
      </c>
      <c r="AT417" s="139" t="s">
        <v>160</v>
      </c>
      <c r="AU417" s="139" t="s">
        <v>82</v>
      </c>
      <c r="AY417" s="17" t="s">
        <v>158</v>
      </c>
      <c r="BE417" s="140">
        <f t="shared" si="24"/>
        <v>0</v>
      </c>
      <c r="BF417" s="140">
        <f t="shared" si="25"/>
        <v>0</v>
      </c>
      <c r="BG417" s="140">
        <f t="shared" si="26"/>
        <v>0</v>
      </c>
      <c r="BH417" s="140">
        <f t="shared" si="27"/>
        <v>0</v>
      </c>
      <c r="BI417" s="140">
        <f t="shared" si="28"/>
        <v>0</v>
      </c>
      <c r="BJ417" s="17" t="s">
        <v>80</v>
      </c>
      <c r="BK417" s="140">
        <f t="shared" si="29"/>
        <v>0</v>
      </c>
      <c r="BL417" s="17" t="s">
        <v>255</v>
      </c>
      <c r="BM417" s="139" t="s">
        <v>3447</v>
      </c>
    </row>
    <row r="418" spans="2:65" s="1" customFormat="1" ht="33" customHeight="1">
      <c r="B418" s="128"/>
      <c r="C418" s="129" t="s">
        <v>942</v>
      </c>
      <c r="D418" s="129" t="s">
        <v>160</v>
      </c>
      <c r="E418" s="130" t="s">
        <v>3448</v>
      </c>
      <c r="F418" s="131" t="s">
        <v>3449</v>
      </c>
      <c r="G418" s="132" t="s">
        <v>310</v>
      </c>
      <c r="H418" s="133">
        <v>1</v>
      </c>
      <c r="I418" s="184"/>
      <c r="J418" s="134">
        <f t="shared" si="20"/>
        <v>0</v>
      </c>
      <c r="K418" s="131" t="s">
        <v>164</v>
      </c>
      <c r="L418" s="29"/>
      <c r="M418" s="135" t="s">
        <v>1</v>
      </c>
      <c r="N418" s="136" t="s">
        <v>37</v>
      </c>
      <c r="O418" s="137">
        <v>0.38500000000000001</v>
      </c>
      <c r="P418" s="137">
        <f t="shared" si="21"/>
        <v>0.38500000000000001</v>
      </c>
      <c r="Q418" s="137">
        <v>1.2700000000000001E-3</v>
      </c>
      <c r="R418" s="137">
        <f t="shared" si="22"/>
        <v>1.2700000000000001E-3</v>
      </c>
      <c r="S418" s="137">
        <v>0</v>
      </c>
      <c r="T418" s="138">
        <f t="shared" si="23"/>
        <v>0</v>
      </c>
      <c r="AR418" s="139" t="s">
        <v>255</v>
      </c>
      <c r="AT418" s="139" t="s">
        <v>160</v>
      </c>
      <c r="AU418" s="139" t="s">
        <v>82</v>
      </c>
      <c r="AY418" s="17" t="s">
        <v>158</v>
      </c>
      <c r="BE418" s="140">
        <f t="shared" si="24"/>
        <v>0</v>
      </c>
      <c r="BF418" s="140">
        <f t="shared" si="25"/>
        <v>0</v>
      </c>
      <c r="BG418" s="140">
        <f t="shared" si="26"/>
        <v>0</v>
      </c>
      <c r="BH418" s="140">
        <f t="shared" si="27"/>
        <v>0</v>
      </c>
      <c r="BI418" s="140">
        <f t="shared" si="28"/>
        <v>0</v>
      </c>
      <c r="BJ418" s="17" t="s">
        <v>80</v>
      </c>
      <c r="BK418" s="140">
        <f t="shared" si="29"/>
        <v>0</v>
      </c>
      <c r="BL418" s="17" t="s">
        <v>255</v>
      </c>
      <c r="BM418" s="139" t="s">
        <v>3450</v>
      </c>
    </row>
    <row r="419" spans="2:65" s="1" customFormat="1" ht="33" customHeight="1">
      <c r="B419" s="128"/>
      <c r="C419" s="129" t="s">
        <v>948</v>
      </c>
      <c r="D419" s="129" t="s">
        <v>160</v>
      </c>
      <c r="E419" s="130" t="s">
        <v>3451</v>
      </c>
      <c r="F419" s="131" t="s">
        <v>3452</v>
      </c>
      <c r="G419" s="132" t="s">
        <v>310</v>
      </c>
      <c r="H419" s="133">
        <v>1</v>
      </c>
      <c r="I419" s="184"/>
      <c r="J419" s="134">
        <f t="shared" si="20"/>
        <v>0</v>
      </c>
      <c r="K419" s="131" t="s">
        <v>164</v>
      </c>
      <c r="L419" s="29"/>
      <c r="M419" s="135" t="s">
        <v>1</v>
      </c>
      <c r="N419" s="136" t="s">
        <v>37</v>
      </c>
      <c r="O419" s="137">
        <v>0.38500000000000001</v>
      </c>
      <c r="P419" s="137">
        <f t="shared" si="21"/>
        <v>0.38500000000000001</v>
      </c>
      <c r="Q419" s="137">
        <v>1.25E-3</v>
      </c>
      <c r="R419" s="137">
        <f t="shared" si="22"/>
        <v>1.25E-3</v>
      </c>
      <c r="S419" s="137">
        <v>0</v>
      </c>
      <c r="T419" s="138">
        <f t="shared" si="23"/>
        <v>0</v>
      </c>
      <c r="AR419" s="139" t="s">
        <v>255</v>
      </c>
      <c r="AT419" s="139" t="s">
        <v>160</v>
      </c>
      <c r="AU419" s="139" t="s">
        <v>82</v>
      </c>
      <c r="AY419" s="17" t="s">
        <v>158</v>
      </c>
      <c r="BE419" s="140">
        <f t="shared" si="24"/>
        <v>0</v>
      </c>
      <c r="BF419" s="140">
        <f t="shared" si="25"/>
        <v>0</v>
      </c>
      <c r="BG419" s="140">
        <f t="shared" si="26"/>
        <v>0</v>
      </c>
      <c r="BH419" s="140">
        <f t="shared" si="27"/>
        <v>0</v>
      </c>
      <c r="BI419" s="140">
        <f t="shared" si="28"/>
        <v>0</v>
      </c>
      <c r="BJ419" s="17" t="s">
        <v>80</v>
      </c>
      <c r="BK419" s="140">
        <f t="shared" si="29"/>
        <v>0</v>
      </c>
      <c r="BL419" s="17" t="s">
        <v>255</v>
      </c>
      <c r="BM419" s="139" t="s">
        <v>3453</v>
      </c>
    </row>
    <row r="420" spans="2:65" s="1" customFormat="1" ht="24.2" customHeight="1">
      <c r="B420" s="128"/>
      <c r="C420" s="129" t="s">
        <v>954</v>
      </c>
      <c r="D420" s="129" t="s">
        <v>160</v>
      </c>
      <c r="E420" s="130" t="s">
        <v>3454</v>
      </c>
      <c r="F420" s="131" t="s">
        <v>3455</v>
      </c>
      <c r="G420" s="132" t="s">
        <v>237</v>
      </c>
      <c r="H420" s="133">
        <v>168</v>
      </c>
      <c r="I420" s="184"/>
      <c r="J420" s="134">
        <f t="shared" si="20"/>
        <v>0</v>
      </c>
      <c r="K420" s="131" t="s">
        <v>164</v>
      </c>
      <c r="L420" s="29"/>
      <c r="M420" s="135" t="s">
        <v>1</v>
      </c>
      <c r="N420" s="136" t="s">
        <v>37</v>
      </c>
      <c r="O420" s="137">
        <v>6.7000000000000004E-2</v>
      </c>
      <c r="P420" s="137">
        <f t="shared" si="21"/>
        <v>11.256</v>
      </c>
      <c r="Q420" s="137">
        <v>1.9000000000000001E-4</v>
      </c>
      <c r="R420" s="137">
        <f t="shared" si="22"/>
        <v>3.1920000000000004E-2</v>
      </c>
      <c r="S420" s="137">
        <v>0</v>
      </c>
      <c r="T420" s="138">
        <f t="shared" si="23"/>
        <v>0</v>
      </c>
      <c r="AR420" s="139" t="s">
        <v>255</v>
      </c>
      <c r="AT420" s="139" t="s">
        <v>160</v>
      </c>
      <c r="AU420" s="139" t="s">
        <v>82</v>
      </c>
      <c r="AY420" s="17" t="s">
        <v>158</v>
      </c>
      <c r="BE420" s="140">
        <f t="shared" si="24"/>
        <v>0</v>
      </c>
      <c r="BF420" s="140">
        <f t="shared" si="25"/>
        <v>0</v>
      </c>
      <c r="BG420" s="140">
        <f t="shared" si="26"/>
        <v>0</v>
      </c>
      <c r="BH420" s="140">
        <f t="shared" si="27"/>
        <v>0</v>
      </c>
      <c r="BI420" s="140">
        <f t="shared" si="28"/>
        <v>0</v>
      </c>
      <c r="BJ420" s="17" t="s">
        <v>80</v>
      </c>
      <c r="BK420" s="140">
        <f t="shared" si="29"/>
        <v>0</v>
      </c>
      <c r="BL420" s="17" t="s">
        <v>255</v>
      </c>
      <c r="BM420" s="139" t="s">
        <v>3456</v>
      </c>
    </row>
    <row r="421" spans="2:65" s="1" customFormat="1" ht="21.75" customHeight="1">
      <c r="B421" s="128"/>
      <c r="C421" s="129" t="s">
        <v>965</v>
      </c>
      <c r="D421" s="129" t="s">
        <v>160</v>
      </c>
      <c r="E421" s="130" t="s">
        <v>3457</v>
      </c>
      <c r="F421" s="131" t="s">
        <v>3458</v>
      </c>
      <c r="G421" s="132" t="s">
        <v>237</v>
      </c>
      <c r="H421" s="133">
        <v>168</v>
      </c>
      <c r="I421" s="184"/>
      <c r="J421" s="134">
        <f t="shared" si="20"/>
        <v>0</v>
      </c>
      <c r="K421" s="131" t="s">
        <v>164</v>
      </c>
      <c r="L421" s="29"/>
      <c r="M421" s="135" t="s">
        <v>1</v>
      </c>
      <c r="N421" s="136" t="s">
        <v>37</v>
      </c>
      <c r="O421" s="137">
        <v>8.2000000000000003E-2</v>
      </c>
      <c r="P421" s="137">
        <f t="shared" si="21"/>
        <v>13.776</v>
      </c>
      <c r="Q421" s="137">
        <v>1.0000000000000001E-5</v>
      </c>
      <c r="R421" s="137">
        <f t="shared" si="22"/>
        <v>1.6800000000000001E-3</v>
      </c>
      <c r="S421" s="137">
        <v>0</v>
      </c>
      <c r="T421" s="138">
        <f t="shared" si="23"/>
        <v>0</v>
      </c>
      <c r="AR421" s="139" t="s">
        <v>255</v>
      </c>
      <c r="AT421" s="139" t="s">
        <v>160</v>
      </c>
      <c r="AU421" s="139" t="s">
        <v>82</v>
      </c>
      <c r="AY421" s="17" t="s">
        <v>158</v>
      </c>
      <c r="BE421" s="140">
        <f t="shared" si="24"/>
        <v>0</v>
      </c>
      <c r="BF421" s="140">
        <f t="shared" si="25"/>
        <v>0</v>
      </c>
      <c r="BG421" s="140">
        <f t="shared" si="26"/>
        <v>0</v>
      </c>
      <c r="BH421" s="140">
        <f t="shared" si="27"/>
        <v>0</v>
      </c>
      <c r="BI421" s="140">
        <f t="shared" si="28"/>
        <v>0</v>
      </c>
      <c r="BJ421" s="17" t="s">
        <v>80</v>
      </c>
      <c r="BK421" s="140">
        <f t="shared" si="29"/>
        <v>0</v>
      </c>
      <c r="BL421" s="17" t="s">
        <v>255</v>
      </c>
      <c r="BM421" s="139" t="s">
        <v>3459</v>
      </c>
    </row>
    <row r="422" spans="2:65" s="1" customFormat="1" ht="24.2" customHeight="1">
      <c r="B422" s="128"/>
      <c r="C422" s="129" t="s">
        <v>971</v>
      </c>
      <c r="D422" s="129" t="s">
        <v>160</v>
      </c>
      <c r="E422" s="130" t="s">
        <v>3460</v>
      </c>
      <c r="F422" s="131" t="s">
        <v>3461</v>
      </c>
      <c r="G422" s="132" t="s">
        <v>188</v>
      </c>
      <c r="H422" s="133">
        <v>0.25700000000000001</v>
      </c>
      <c r="I422" s="184"/>
      <c r="J422" s="134">
        <f t="shared" si="20"/>
        <v>0</v>
      </c>
      <c r="K422" s="131" t="s">
        <v>164</v>
      </c>
      <c r="L422" s="29"/>
      <c r="M422" s="135" t="s">
        <v>1</v>
      </c>
      <c r="N422" s="136" t="s">
        <v>37</v>
      </c>
      <c r="O422" s="137">
        <v>1.3740000000000001</v>
      </c>
      <c r="P422" s="137">
        <f t="shared" si="21"/>
        <v>0.35311800000000004</v>
      </c>
      <c r="Q422" s="137">
        <v>0</v>
      </c>
      <c r="R422" s="137">
        <f t="shared" si="22"/>
        <v>0</v>
      </c>
      <c r="S422" s="137">
        <v>0</v>
      </c>
      <c r="T422" s="138">
        <f t="shared" si="23"/>
        <v>0</v>
      </c>
      <c r="AR422" s="139" t="s">
        <v>255</v>
      </c>
      <c r="AT422" s="139" t="s">
        <v>160</v>
      </c>
      <c r="AU422" s="139" t="s">
        <v>82</v>
      </c>
      <c r="AY422" s="17" t="s">
        <v>158</v>
      </c>
      <c r="BE422" s="140">
        <f t="shared" si="24"/>
        <v>0</v>
      </c>
      <c r="BF422" s="140">
        <f t="shared" si="25"/>
        <v>0</v>
      </c>
      <c r="BG422" s="140">
        <f t="shared" si="26"/>
        <v>0</v>
      </c>
      <c r="BH422" s="140">
        <f t="shared" si="27"/>
        <v>0</v>
      </c>
      <c r="BI422" s="140">
        <f t="shared" si="28"/>
        <v>0</v>
      </c>
      <c r="BJ422" s="17" t="s">
        <v>80</v>
      </c>
      <c r="BK422" s="140">
        <f t="shared" si="29"/>
        <v>0</v>
      </c>
      <c r="BL422" s="17" t="s">
        <v>255</v>
      </c>
      <c r="BM422" s="139" t="s">
        <v>3462</v>
      </c>
    </row>
    <row r="423" spans="2:65" s="11" customFormat="1" ht="22.9" customHeight="1">
      <c r="B423" s="117"/>
      <c r="D423" s="118" t="s">
        <v>71</v>
      </c>
      <c r="E423" s="126" t="s">
        <v>3463</v>
      </c>
      <c r="F423" s="126" t="s">
        <v>3464</v>
      </c>
      <c r="J423" s="127">
        <f>BK423</f>
        <v>0</v>
      </c>
      <c r="L423" s="117"/>
      <c r="M423" s="121"/>
      <c r="P423" s="122">
        <f>SUM(P424:P433)</f>
        <v>5.4399999999999995</v>
      </c>
      <c r="R423" s="122">
        <f>SUM(R424:R433)</f>
        <v>2.1799999999999996E-2</v>
      </c>
      <c r="T423" s="123">
        <f>SUM(T424:T433)</f>
        <v>0.33867999999999998</v>
      </c>
      <c r="AR423" s="118" t="s">
        <v>82</v>
      </c>
      <c r="AT423" s="124" t="s">
        <v>71</v>
      </c>
      <c r="AU423" s="124" t="s">
        <v>80</v>
      </c>
      <c r="AY423" s="118" t="s">
        <v>158</v>
      </c>
      <c r="BK423" s="125">
        <f>SUM(BK424:BK433)</f>
        <v>0</v>
      </c>
    </row>
    <row r="424" spans="2:65" s="1" customFormat="1" ht="24.2" customHeight="1">
      <c r="B424" s="128"/>
      <c r="C424" s="129" t="s">
        <v>975</v>
      </c>
      <c r="D424" s="129" t="s">
        <v>160</v>
      </c>
      <c r="E424" s="130" t="s">
        <v>3465</v>
      </c>
      <c r="F424" s="131" t="s">
        <v>3466</v>
      </c>
      <c r="G424" s="132" t="s">
        <v>237</v>
      </c>
      <c r="H424" s="133">
        <v>42</v>
      </c>
      <c r="I424" s="184"/>
      <c r="J424" s="134">
        <f>ROUND(I424*H424,2)</f>
        <v>0</v>
      </c>
      <c r="K424" s="131" t="s">
        <v>164</v>
      </c>
      <c r="L424" s="29"/>
      <c r="M424" s="135" t="s">
        <v>1</v>
      </c>
      <c r="N424" s="136" t="s">
        <v>37</v>
      </c>
      <c r="O424" s="137">
        <v>0.03</v>
      </c>
      <c r="P424" s="137">
        <f>O424*H424</f>
        <v>1.26</v>
      </c>
      <c r="Q424" s="137">
        <v>1.1E-4</v>
      </c>
      <c r="R424" s="137">
        <f>Q424*H424</f>
        <v>4.62E-3</v>
      </c>
      <c r="S424" s="137">
        <v>2.15E-3</v>
      </c>
      <c r="T424" s="138">
        <f>S424*H424</f>
        <v>9.0300000000000005E-2</v>
      </c>
      <c r="AR424" s="139" t="s">
        <v>255</v>
      </c>
      <c r="AT424" s="139" t="s">
        <v>160</v>
      </c>
      <c r="AU424" s="139" t="s">
        <v>82</v>
      </c>
      <c r="AY424" s="17" t="s">
        <v>158</v>
      </c>
      <c r="BE424" s="140">
        <f>IF(N424="základní",J424,0)</f>
        <v>0</v>
      </c>
      <c r="BF424" s="140">
        <f>IF(N424="snížená",J424,0)</f>
        <v>0</v>
      </c>
      <c r="BG424" s="140">
        <f>IF(N424="zákl. přenesená",J424,0)</f>
        <v>0</v>
      </c>
      <c r="BH424" s="140">
        <f>IF(N424="sníž. přenesená",J424,0)</f>
        <v>0</v>
      </c>
      <c r="BI424" s="140">
        <f>IF(N424="nulová",J424,0)</f>
        <v>0</v>
      </c>
      <c r="BJ424" s="17" t="s">
        <v>80</v>
      </c>
      <c r="BK424" s="140">
        <f>ROUND(I424*H424,2)</f>
        <v>0</v>
      </c>
      <c r="BL424" s="17" t="s">
        <v>255</v>
      </c>
      <c r="BM424" s="139" t="s">
        <v>3467</v>
      </c>
    </row>
    <row r="425" spans="2:65" s="1" customFormat="1" ht="24.2" customHeight="1">
      <c r="B425" s="128"/>
      <c r="C425" s="129" t="s">
        <v>979</v>
      </c>
      <c r="D425" s="129" t="s">
        <v>160</v>
      </c>
      <c r="E425" s="130" t="s">
        <v>3468</v>
      </c>
      <c r="F425" s="131" t="s">
        <v>3469</v>
      </c>
      <c r="G425" s="132" t="s">
        <v>237</v>
      </c>
      <c r="H425" s="133">
        <v>42</v>
      </c>
      <c r="I425" s="184"/>
      <c r="J425" s="134">
        <f>ROUND(I425*H425,2)</f>
        <v>0</v>
      </c>
      <c r="K425" s="131" t="s">
        <v>164</v>
      </c>
      <c r="L425" s="29"/>
      <c r="M425" s="135" t="s">
        <v>1</v>
      </c>
      <c r="N425" s="136" t="s">
        <v>37</v>
      </c>
      <c r="O425" s="137">
        <v>4.3999999999999997E-2</v>
      </c>
      <c r="P425" s="137">
        <f>O425*H425</f>
        <v>1.8479999999999999</v>
      </c>
      <c r="Q425" s="137">
        <v>3.8999999999999999E-4</v>
      </c>
      <c r="R425" s="137">
        <f>Q425*H425</f>
        <v>1.6379999999999999E-2</v>
      </c>
      <c r="S425" s="137">
        <v>3.4199999999999999E-3</v>
      </c>
      <c r="T425" s="138">
        <f>S425*H425</f>
        <v>0.14363999999999999</v>
      </c>
      <c r="AR425" s="139" t="s">
        <v>255</v>
      </c>
      <c r="AT425" s="139" t="s">
        <v>160</v>
      </c>
      <c r="AU425" s="139" t="s">
        <v>82</v>
      </c>
      <c r="AY425" s="17" t="s">
        <v>158</v>
      </c>
      <c r="BE425" s="140">
        <f>IF(N425="základní",J425,0)</f>
        <v>0</v>
      </c>
      <c r="BF425" s="140">
        <f>IF(N425="snížená",J425,0)</f>
        <v>0</v>
      </c>
      <c r="BG425" s="140">
        <f>IF(N425="zákl. přenesená",J425,0)</f>
        <v>0</v>
      </c>
      <c r="BH425" s="140">
        <f>IF(N425="sníž. přenesená",J425,0)</f>
        <v>0</v>
      </c>
      <c r="BI425" s="140">
        <f>IF(N425="nulová",J425,0)</f>
        <v>0</v>
      </c>
      <c r="BJ425" s="17" t="s">
        <v>80</v>
      </c>
      <c r="BK425" s="140">
        <f>ROUND(I425*H425,2)</f>
        <v>0</v>
      </c>
      <c r="BL425" s="17" t="s">
        <v>255</v>
      </c>
      <c r="BM425" s="139" t="s">
        <v>3470</v>
      </c>
    </row>
    <row r="426" spans="2:65" s="13" customFormat="1">
      <c r="B426" s="147"/>
      <c r="D426" s="142" t="s">
        <v>167</v>
      </c>
      <c r="E426" s="148" t="s">
        <v>1</v>
      </c>
      <c r="F426" s="149" t="s">
        <v>3471</v>
      </c>
      <c r="H426" s="150">
        <v>42</v>
      </c>
      <c r="L426" s="147"/>
      <c r="M426" s="151"/>
      <c r="T426" s="152"/>
      <c r="AT426" s="148" t="s">
        <v>167</v>
      </c>
      <c r="AU426" s="148" t="s">
        <v>82</v>
      </c>
      <c r="AV426" s="13" t="s">
        <v>82</v>
      </c>
      <c r="AW426" s="13" t="s">
        <v>28</v>
      </c>
      <c r="AX426" s="13" t="s">
        <v>80</v>
      </c>
      <c r="AY426" s="148" t="s">
        <v>158</v>
      </c>
    </row>
    <row r="427" spans="2:65" s="1" customFormat="1" ht="24.2" customHeight="1">
      <c r="B427" s="128"/>
      <c r="C427" s="129" t="s">
        <v>985</v>
      </c>
      <c r="D427" s="129" t="s">
        <v>160</v>
      </c>
      <c r="E427" s="130" t="s">
        <v>3472</v>
      </c>
      <c r="F427" s="131" t="s">
        <v>3473</v>
      </c>
      <c r="G427" s="132" t="s">
        <v>310</v>
      </c>
      <c r="H427" s="133">
        <v>1</v>
      </c>
      <c r="I427" s="184"/>
      <c r="J427" s="134">
        <f t="shared" ref="J427:J433" si="30">ROUND(I427*H427,2)</f>
        <v>0</v>
      </c>
      <c r="K427" s="131" t="s">
        <v>164</v>
      </c>
      <c r="L427" s="29"/>
      <c r="M427" s="135" t="s">
        <v>1</v>
      </c>
      <c r="N427" s="136" t="s">
        <v>37</v>
      </c>
      <c r="O427" s="137">
        <v>0.23699999999999999</v>
      </c>
      <c r="P427" s="137">
        <f t="shared" ref="P427:P433" si="31">O427*H427</f>
        <v>0.23699999999999999</v>
      </c>
      <c r="Q427" s="137">
        <v>5.1999999999999995E-4</v>
      </c>
      <c r="R427" s="137">
        <f t="shared" ref="R427:R433" si="32">Q427*H427</f>
        <v>5.1999999999999995E-4</v>
      </c>
      <c r="S427" s="137">
        <v>0</v>
      </c>
      <c r="T427" s="138">
        <f t="shared" ref="T427:T433" si="33">S427*H427</f>
        <v>0</v>
      </c>
      <c r="AR427" s="139" t="s">
        <v>255</v>
      </c>
      <c r="AT427" s="139" t="s">
        <v>160</v>
      </c>
      <c r="AU427" s="139" t="s">
        <v>82</v>
      </c>
      <c r="AY427" s="17" t="s">
        <v>158</v>
      </c>
      <c r="BE427" s="140">
        <f t="shared" ref="BE427:BE433" si="34">IF(N427="základní",J427,0)</f>
        <v>0</v>
      </c>
      <c r="BF427" s="140">
        <f t="shared" ref="BF427:BF433" si="35">IF(N427="snížená",J427,0)</f>
        <v>0</v>
      </c>
      <c r="BG427" s="140">
        <f t="shared" ref="BG427:BG433" si="36">IF(N427="zákl. přenesená",J427,0)</f>
        <v>0</v>
      </c>
      <c r="BH427" s="140">
        <f t="shared" ref="BH427:BH433" si="37">IF(N427="sníž. přenesená",J427,0)</f>
        <v>0</v>
      </c>
      <c r="BI427" s="140">
        <f t="shared" ref="BI427:BI433" si="38">IF(N427="nulová",J427,0)</f>
        <v>0</v>
      </c>
      <c r="BJ427" s="17" t="s">
        <v>80</v>
      </c>
      <c r="BK427" s="140">
        <f t="shared" ref="BK427:BK433" si="39">ROUND(I427*H427,2)</f>
        <v>0</v>
      </c>
      <c r="BL427" s="17" t="s">
        <v>255</v>
      </c>
      <c r="BM427" s="139" t="s">
        <v>3474</v>
      </c>
    </row>
    <row r="428" spans="2:65" s="1" customFormat="1" ht="24.2" customHeight="1">
      <c r="B428" s="128"/>
      <c r="C428" s="129" t="s">
        <v>989</v>
      </c>
      <c r="D428" s="129" t="s">
        <v>160</v>
      </c>
      <c r="E428" s="130" t="s">
        <v>3475</v>
      </c>
      <c r="F428" s="131" t="s">
        <v>3476</v>
      </c>
      <c r="G428" s="132" t="s">
        <v>2426</v>
      </c>
      <c r="H428" s="133">
        <v>1</v>
      </c>
      <c r="I428" s="184"/>
      <c r="J428" s="134">
        <f t="shared" si="30"/>
        <v>0</v>
      </c>
      <c r="K428" s="131" t="s">
        <v>164</v>
      </c>
      <c r="L428" s="29"/>
      <c r="M428" s="135" t="s">
        <v>1</v>
      </c>
      <c r="N428" s="136" t="s">
        <v>37</v>
      </c>
      <c r="O428" s="137">
        <v>0.27900000000000003</v>
      </c>
      <c r="P428" s="137">
        <f t="shared" si="31"/>
        <v>0.27900000000000003</v>
      </c>
      <c r="Q428" s="137">
        <v>0</v>
      </c>
      <c r="R428" s="137">
        <f t="shared" si="32"/>
        <v>0</v>
      </c>
      <c r="S428" s="137">
        <v>5.13E-3</v>
      </c>
      <c r="T428" s="138">
        <f t="shared" si="33"/>
        <v>5.13E-3</v>
      </c>
      <c r="AR428" s="139" t="s">
        <v>255</v>
      </c>
      <c r="AT428" s="139" t="s">
        <v>160</v>
      </c>
      <c r="AU428" s="139" t="s">
        <v>82</v>
      </c>
      <c r="AY428" s="17" t="s">
        <v>158</v>
      </c>
      <c r="BE428" s="140">
        <f t="shared" si="34"/>
        <v>0</v>
      </c>
      <c r="BF428" s="140">
        <f t="shared" si="35"/>
        <v>0</v>
      </c>
      <c r="BG428" s="140">
        <f t="shared" si="36"/>
        <v>0</v>
      </c>
      <c r="BH428" s="140">
        <f t="shared" si="37"/>
        <v>0</v>
      </c>
      <c r="BI428" s="140">
        <f t="shared" si="38"/>
        <v>0</v>
      </c>
      <c r="BJ428" s="17" t="s">
        <v>80</v>
      </c>
      <c r="BK428" s="140">
        <f t="shared" si="39"/>
        <v>0</v>
      </c>
      <c r="BL428" s="17" t="s">
        <v>255</v>
      </c>
      <c r="BM428" s="139" t="s">
        <v>3477</v>
      </c>
    </row>
    <row r="429" spans="2:65" s="1" customFormat="1" ht="16.5" customHeight="1">
      <c r="B429" s="128"/>
      <c r="C429" s="129" t="s">
        <v>1008</v>
      </c>
      <c r="D429" s="129" t="s">
        <v>160</v>
      </c>
      <c r="E429" s="130" t="s">
        <v>3478</v>
      </c>
      <c r="F429" s="131" t="s">
        <v>3479</v>
      </c>
      <c r="G429" s="132" t="s">
        <v>310</v>
      </c>
      <c r="H429" s="133">
        <v>1</v>
      </c>
      <c r="I429" s="184"/>
      <c r="J429" s="134">
        <f t="shared" si="30"/>
        <v>0</v>
      </c>
      <c r="K429" s="131" t="s">
        <v>164</v>
      </c>
      <c r="L429" s="29"/>
      <c r="M429" s="135" t="s">
        <v>1</v>
      </c>
      <c r="N429" s="136" t="s">
        <v>37</v>
      </c>
      <c r="O429" s="137">
        <v>0.29899999999999999</v>
      </c>
      <c r="P429" s="137">
        <f t="shared" si="31"/>
        <v>0.29899999999999999</v>
      </c>
      <c r="Q429" s="137">
        <v>0</v>
      </c>
      <c r="R429" s="137">
        <f t="shared" si="32"/>
        <v>0</v>
      </c>
      <c r="S429" s="137">
        <v>8.8999999999999995E-4</v>
      </c>
      <c r="T429" s="138">
        <f t="shared" si="33"/>
        <v>8.8999999999999995E-4</v>
      </c>
      <c r="AR429" s="139" t="s">
        <v>255</v>
      </c>
      <c r="AT429" s="139" t="s">
        <v>160</v>
      </c>
      <c r="AU429" s="139" t="s">
        <v>82</v>
      </c>
      <c r="AY429" s="17" t="s">
        <v>158</v>
      </c>
      <c r="BE429" s="140">
        <f t="shared" si="34"/>
        <v>0</v>
      </c>
      <c r="BF429" s="140">
        <f t="shared" si="35"/>
        <v>0</v>
      </c>
      <c r="BG429" s="140">
        <f t="shared" si="36"/>
        <v>0</v>
      </c>
      <c r="BH429" s="140">
        <f t="shared" si="37"/>
        <v>0</v>
      </c>
      <c r="BI429" s="140">
        <f t="shared" si="38"/>
        <v>0</v>
      </c>
      <c r="BJ429" s="17" t="s">
        <v>80</v>
      </c>
      <c r="BK429" s="140">
        <f t="shared" si="39"/>
        <v>0</v>
      </c>
      <c r="BL429" s="17" t="s">
        <v>255</v>
      </c>
      <c r="BM429" s="139" t="s">
        <v>3480</v>
      </c>
    </row>
    <row r="430" spans="2:65" s="1" customFormat="1" ht="24.2" customHeight="1">
      <c r="B430" s="128"/>
      <c r="C430" s="129" t="s">
        <v>1014</v>
      </c>
      <c r="D430" s="129" t="s">
        <v>160</v>
      </c>
      <c r="E430" s="130" t="s">
        <v>3481</v>
      </c>
      <c r="F430" s="131" t="s">
        <v>3482</v>
      </c>
      <c r="G430" s="132" t="s">
        <v>310</v>
      </c>
      <c r="H430" s="133">
        <v>1</v>
      </c>
      <c r="I430" s="184"/>
      <c r="J430" s="134">
        <f t="shared" si="30"/>
        <v>0</v>
      </c>
      <c r="K430" s="131" t="s">
        <v>164</v>
      </c>
      <c r="L430" s="29"/>
      <c r="M430" s="135" t="s">
        <v>1</v>
      </c>
      <c r="N430" s="136" t="s">
        <v>37</v>
      </c>
      <c r="O430" s="137">
        <v>0.372</v>
      </c>
      <c r="P430" s="137">
        <f t="shared" si="31"/>
        <v>0.372</v>
      </c>
      <c r="Q430" s="137">
        <v>2.7999999999999998E-4</v>
      </c>
      <c r="R430" s="137">
        <f t="shared" si="32"/>
        <v>2.7999999999999998E-4</v>
      </c>
      <c r="S430" s="137">
        <v>4.1000000000000003E-3</v>
      </c>
      <c r="T430" s="138">
        <f t="shared" si="33"/>
        <v>4.1000000000000003E-3</v>
      </c>
      <c r="AR430" s="139" t="s">
        <v>255</v>
      </c>
      <c r="AT430" s="139" t="s">
        <v>160</v>
      </c>
      <c r="AU430" s="139" t="s">
        <v>82</v>
      </c>
      <c r="AY430" s="17" t="s">
        <v>158</v>
      </c>
      <c r="BE430" s="140">
        <f t="shared" si="34"/>
        <v>0</v>
      </c>
      <c r="BF430" s="140">
        <f t="shared" si="35"/>
        <v>0</v>
      </c>
      <c r="BG430" s="140">
        <f t="shared" si="36"/>
        <v>0</v>
      </c>
      <c r="BH430" s="140">
        <f t="shared" si="37"/>
        <v>0</v>
      </c>
      <c r="BI430" s="140">
        <f t="shared" si="38"/>
        <v>0</v>
      </c>
      <c r="BJ430" s="17" t="s">
        <v>80</v>
      </c>
      <c r="BK430" s="140">
        <f t="shared" si="39"/>
        <v>0</v>
      </c>
      <c r="BL430" s="17" t="s">
        <v>255</v>
      </c>
      <c r="BM430" s="139" t="s">
        <v>3483</v>
      </c>
    </row>
    <row r="431" spans="2:65" s="1" customFormat="1" ht="24.2" customHeight="1">
      <c r="B431" s="128"/>
      <c r="C431" s="129" t="s">
        <v>1020</v>
      </c>
      <c r="D431" s="129" t="s">
        <v>160</v>
      </c>
      <c r="E431" s="130" t="s">
        <v>3484</v>
      </c>
      <c r="F431" s="131" t="s">
        <v>3485</v>
      </c>
      <c r="G431" s="132" t="s">
        <v>310</v>
      </c>
      <c r="H431" s="133">
        <v>10</v>
      </c>
      <c r="I431" s="184"/>
      <c r="J431" s="134">
        <f t="shared" si="30"/>
        <v>0</v>
      </c>
      <c r="K431" s="131" t="s">
        <v>164</v>
      </c>
      <c r="L431" s="29"/>
      <c r="M431" s="135" t="s">
        <v>1</v>
      </c>
      <c r="N431" s="136" t="s">
        <v>37</v>
      </c>
      <c r="O431" s="137">
        <v>7.1999999999999995E-2</v>
      </c>
      <c r="P431" s="137">
        <f t="shared" si="31"/>
        <v>0.72</v>
      </c>
      <c r="Q431" s="137">
        <v>0</v>
      </c>
      <c r="R431" s="137">
        <f t="shared" si="32"/>
        <v>0</v>
      </c>
      <c r="S431" s="137">
        <v>1.23E-3</v>
      </c>
      <c r="T431" s="138">
        <f t="shared" si="33"/>
        <v>1.23E-2</v>
      </c>
      <c r="AR431" s="139" t="s">
        <v>255</v>
      </c>
      <c r="AT431" s="139" t="s">
        <v>160</v>
      </c>
      <c r="AU431" s="139" t="s">
        <v>82</v>
      </c>
      <c r="AY431" s="17" t="s">
        <v>158</v>
      </c>
      <c r="BE431" s="140">
        <f t="shared" si="34"/>
        <v>0</v>
      </c>
      <c r="BF431" s="140">
        <f t="shared" si="35"/>
        <v>0</v>
      </c>
      <c r="BG431" s="140">
        <f t="shared" si="36"/>
        <v>0</v>
      </c>
      <c r="BH431" s="140">
        <f t="shared" si="37"/>
        <v>0</v>
      </c>
      <c r="BI431" s="140">
        <f t="shared" si="38"/>
        <v>0</v>
      </c>
      <c r="BJ431" s="17" t="s">
        <v>80</v>
      </c>
      <c r="BK431" s="140">
        <f t="shared" si="39"/>
        <v>0</v>
      </c>
      <c r="BL431" s="17" t="s">
        <v>255</v>
      </c>
      <c r="BM431" s="139" t="s">
        <v>3486</v>
      </c>
    </row>
    <row r="432" spans="2:65" s="1" customFormat="1" ht="16.5" customHeight="1">
      <c r="B432" s="128"/>
      <c r="C432" s="129" t="s">
        <v>1029</v>
      </c>
      <c r="D432" s="129" t="s">
        <v>160</v>
      </c>
      <c r="E432" s="130" t="s">
        <v>3487</v>
      </c>
      <c r="F432" s="131" t="s">
        <v>3488</v>
      </c>
      <c r="G432" s="132" t="s">
        <v>228</v>
      </c>
      <c r="H432" s="133">
        <v>1</v>
      </c>
      <c r="I432" s="184"/>
      <c r="J432" s="134">
        <f t="shared" si="30"/>
        <v>0</v>
      </c>
      <c r="K432" s="131" t="s">
        <v>1</v>
      </c>
      <c r="L432" s="29"/>
      <c r="M432" s="135" t="s">
        <v>1</v>
      </c>
      <c r="N432" s="136" t="s">
        <v>37</v>
      </c>
      <c r="O432" s="137">
        <v>8.4000000000000005E-2</v>
      </c>
      <c r="P432" s="137">
        <f t="shared" si="31"/>
        <v>8.4000000000000005E-2</v>
      </c>
      <c r="Q432" s="137">
        <v>0</v>
      </c>
      <c r="R432" s="137">
        <f t="shared" si="32"/>
        <v>0</v>
      </c>
      <c r="S432" s="137">
        <v>0.05</v>
      </c>
      <c r="T432" s="138">
        <f t="shared" si="33"/>
        <v>0.05</v>
      </c>
      <c r="AR432" s="139" t="s">
        <v>255</v>
      </c>
      <c r="AT432" s="139" t="s">
        <v>160</v>
      </c>
      <c r="AU432" s="139" t="s">
        <v>82</v>
      </c>
      <c r="AY432" s="17" t="s">
        <v>158</v>
      </c>
      <c r="BE432" s="140">
        <f t="shared" si="34"/>
        <v>0</v>
      </c>
      <c r="BF432" s="140">
        <f t="shared" si="35"/>
        <v>0</v>
      </c>
      <c r="BG432" s="140">
        <f t="shared" si="36"/>
        <v>0</v>
      </c>
      <c r="BH432" s="140">
        <f t="shared" si="37"/>
        <v>0</v>
      </c>
      <c r="BI432" s="140">
        <f t="shared" si="38"/>
        <v>0</v>
      </c>
      <c r="BJ432" s="17" t="s">
        <v>80</v>
      </c>
      <c r="BK432" s="140">
        <f t="shared" si="39"/>
        <v>0</v>
      </c>
      <c r="BL432" s="17" t="s">
        <v>255</v>
      </c>
      <c r="BM432" s="139" t="s">
        <v>3489</v>
      </c>
    </row>
    <row r="433" spans="2:65" s="1" customFormat="1" ht="16.5" customHeight="1">
      <c r="B433" s="128"/>
      <c r="C433" s="129" t="s">
        <v>1042</v>
      </c>
      <c r="D433" s="129" t="s">
        <v>160</v>
      </c>
      <c r="E433" s="130" t="s">
        <v>3490</v>
      </c>
      <c r="F433" s="131" t="s">
        <v>3491</v>
      </c>
      <c r="G433" s="132" t="s">
        <v>1962</v>
      </c>
      <c r="H433" s="133">
        <v>1</v>
      </c>
      <c r="I433" s="184"/>
      <c r="J433" s="134">
        <f t="shared" si="30"/>
        <v>0</v>
      </c>
      <c r="K433" s="131" t="s">
        <v>1</v>
      </c>
      <c r="L433" s="29"/>
      <c r="M433" s="135" t="s">
        <v>1</v>
      </c>
      <c r="N433" s="136" t="s">
        <v>37</v>
      </c>
      <c r="O433" s="137">
        <v>0.34100000000000003</v>
      </c>
      <c r="P433" s="137">
        <f t="shared" si="31"/>
        <v>0.34100000000000003</v>
      </c>
      <c r="Q433" s="137">
        <v>0</v>
      </c>
      <c r="R433" s="137">
        <f t="shared" si="32"/>
        <v>0</v>
      </c>
      <c r="S433" s="137">
        <v>3.2320000000000002E-2</v>
      </c>
      <c r="T433" s="138">
        <f t="shared" si="33"/>
        <v>3.2320000000000002E-2</v>
      </c>
      <c r="AR433" s="139" t="s">
        <v>255</v>
      </c>
      <c r="AT433" s="139" t="s">
        <v>160</v>
      </c>
      <c r="AU433" s="139" t="s">
        <v>82</v>
      </c>
      <c r="AY433" s="17" t="s">
        <v>158</v>
      </c>
      <c r="BE433" s="140">
        <f t="shared" si="34"/>
        <v>0</v>
      </c>
      <c r="BF433" s="140">
        <f t="shared" si="35"/>
        <v>0</v>
      </c>
      <c r="BG433" s="140">
        <f t="shared" si="36"/>
        <v>0</v>
      </c>
      <c r="BH433" s="140">
        <f t="shared" si="37"/>
        <v>0</v>
      </c>
      <c r="BI433" s="140">
        <f t="shared" si="38"/>
        <v>0</v>
      </c>
      <c r="BJ433" s="17" t="s">
        <v>80</v>
      </c>
      <c r="BK433" s="140">
        <f t="shared" si="39"/>
        <v>0</v>
      </c>
      <c r="BL433" s="17" t="s">
        <v>255</v>
      </c>
      <c r="BM433" s="139" t="s">
        <v>3492</v>
      </c>
    </row>
    <row r="434" spans="2:65" s="11" customFormat="1" ht="22.9" customHeight="1">
      <c r="B434" s="117"/>
      <c r="D434" s="118" t="s">
        <v>71</v>
      </c>
      <c r="E434" s="126" t="s">
        <v>3493</v>
      </c>
      <c r="F434" s="126" t="s">
        <v>3494</v>
      </c>
      <c r="J434" s="127">
        <f>BK434</f>
        <v>0</v>
      </c>
      <c r="L434" s="117"/>
      <c r="M434" s="121"/>
      <c r="P434" s="122">
        <f>SUM(P435:P439)</f>
        <v>1.272872</v>
      </c>
      <c r="R434" s="122">
        <f>SUM(R435:R439)</f>
        <v>1.2199999999999999E-2</v>
      </c>
      <c r="T434" s="123">
        <f>SUM(T435:T439)</f>
        <v>0</v>
      </c>
      <c r="AR434" s="118" t="s">
        <v>82</v>
      </c>
      <c r="AT434" s="124" t="s">
        <v>71</v>
      </c>
      <c r="AU434" s="124" t="s">
        <v>80</v>
      </c>
      <c r="AY434" s="118" t="s">
        <v>158</v>
      </c>
      <c r="BK434" s="125">
        <f>SUM(BK435:BK439)</f>
        <v>0</v>
      </c>
    </row>
    <row r="435" spans="2:65" s="1" customFormat="1" ht="24.2" customHeight="1">
      <c r="B435" s="128"/>
      <c r="C435" s="129" t="s">
        <v>1052</v>
      </c>
      <c r="D435" s="129" t="s">
        <v>160</v>
      </c>
      <c r="E435" s="130" t="s">
        <v>3495</v>
      </c>
      <c r="F435" s="131" t="s">
        <v>3496</v>
      </c>
      <c r="G435" s="132" t="s">
        <v>1962</v>
      </c>
      <c r="H435" s="133">
        <v>2</v>
      </c>
      <c r="I435" s="184"/>
      <c r="J435" s="134">
        <f>ROUND(I435*H435,2)</f>
        <v>0</v>
      </c>
      <c r="K435" s="131" t="s">
        <v>164</v>
      </c>
      <c r="L435" s="29"/>
      <c r="M435" s="135" t="s">
        <v>1</v>
      </c>
      <c r="N435" s="136" t="s">
        <v>37</v>
      </c>
      <c r="O435" s="137">
        <v>0.14499999999999999</v>
      </c>
      <c r="P435" s="137">
        <f>O435*H435</f>
        <v>0.28999999999999998</v>
      </c>
      <c r="Q435" s="137">
        <v>1.25E-3</v>
      </c>
      <c r="R435" s="137">
        <f>Q435*H435</f>
        <v>2.5000000000000001E-3</v>
      </c>
      <c r="S435" s="137">
        <v>0</v>
      </c>
      <c r="T435" s="138">
        <f>S435*H435</f>
        <v>0</v>
      </c>
      <c r="AR435" s="139" t="s">
        <v>255</v>
      </c>
      <c r="AT435" s="139" t="s">
        <v>160</v>
      </c>
      <c r="AU435" s="139" t="s">
        <v>82</v>
      </c>
      <c r="AY435" s="17" t="s">
        <v>158</v>
      </c>
      <c r="BE435" s="140">
        <f>IF(N435="základní",J435,0)</f>
        <v>0</v>
      </c>
      <c r="BF435" s="140">
        <f>IF(N435="snížená",J435,0)</f>
        <v>0</v>
      </c>
      <c r="BG435" s="140">
        <f>IF(N435="zákl. přenesená",J435,0)</f>
        <v>0</v>
      </c>
      <c r="BH435" s="140">
        <f>IF(N435="sníž. přenesená",J435,0)</f>
        <v>0</v>
      </c>
      <c r="BI435" s="140">
        <f>IF(N435="nulová",J435,0)</f>
        <v>0</v>
      </c>
      <c r="BJ435" s="17" t="s">
        <v>80</v>
      </c>
      <c r="BK435" s="140">
        <f>ROUND(I435*H435,2)</f>
        <v>0</v>
      </c>
      <c r="BL435" s="17" t="s">
        <v>255</v>
      </c>
      <c r="BM435" s="139" t="s">
        <v>3497</v>
      </c>
    </row>
    <row r="436" spans="2:65" s="1" customFormat="1" ht="24.2" customHeight="1">
      <c r="B436" s="128"/>
      <c r="C436" s="129" t="s">
        <v>1060</v>
      </c>
      <c r="D436" s="129" t="s">
        <v>160</v>
      </c>
      <c r="E436" s="130" t="s">
        <v>3498</v>
      </c>
      <c r="F436" s="131" t="s">
        <v>3499</v>
      </c>
      <c r="G436" s="132" t="s">
        <v>1962</v>
      </c>
      <c r="H436" s="133">
        <v>2</v>
      </c>
      <c r="I436" s="184"/>
      <c r="J436" s="134">
        <f>ROUND(I436*H436,2)</f>
        <v>0</v>
      </c>
      <c r="K436" s="131" t="s">
        <v>164</v>
      </c>
      <c r="L436" s="29"/>
      <c r="M436" s="135" t="s">
        <v>1</v>
      </c>
      <c r="N436" s="136" t="s">
        <v>37</v>
      </c>
      <c r="O436" s="137">
        <v>0.47699999999999998</v>
      </c>
      <c r="P436" s="137">
        <f>O436*H436</f>
        <v>0.95399999999999996</v>
      </c>
      <c r="Q436" s="137">
        <v>8.4000000000000003E-4</v>
      </c>
      <c r="R436" s="137">
        <f>Q436*H436</f>
        <v>1.6800000000000001E-3</v>
      </c>
      <c r="S436" s="137">
        <v>0</v>
      </c>
      <c r="T436" s="138">
        <f>S436*H436</f>
        <v>0</v>
      </c>
      <c r="AR436" s="139" t="s">
        <v>255</v>
      </c>
      <c r="AT436" s="139" t="s">
        <v>160</v>
      </c>
      <c r="AU436" s="139" t="s">
        <v>82</v>
      </c>
      <c r="AY436" s="17" t="s">
        <v>158</v>
      </c>
      <c r="BE436" s="140">
        <f>IF(N436="základní",J436,0)</f>
        <v>0</v>
      </c>
      <c r="BF436" s="140">
        <f>IF(N436="snížená",J436,0)</f>
        <v>0</v>
      </c>
      <c r="BG436" s="140">
        <f>IF(N436="zákl. přenesená",J436,0)</f>
        <v>0</v>
      </c>
      <c r="BH436" s="140">
        <f>IF(N436="sníž. přenesená",J436,0)</f>
        <v>0</v>
      </c>
      <c r="BI436" s="140">
        <f>IF(N436="nulová",J436,0)</f>
        <v>0</v>
      </c>
      <c r="BJ436" s="17" t="s">
        <v>80</v>
      </c>
      <c r="BK436" s="140">
        <f>ROUND(I436*H436,2)</f>
        <v>0</v>
      </c>
      <c r="BL436" s="17" t="s">
        <v>255</v>
      </c>
      <c r="BM436" s="139" t="s">
        <v>3500</v>
      </c>
    </row>
    <row r="437" spans="2:65" s="1" customFormat="1" ht="33" customHeight="1">
      <c r="B437" s="128"/>
      <c r="C437" s="159" t="s">
        <v>1065</v>
      </c>
      <c r="D437" s="159" t="s">
        <v>242</v>
      </c>
      <c r="E437" s="160" t="s">
        <v>3501</v>
      </c>
      <c r="F437" s="161" t="s">
        <v>3502</v>
      </c>
      <c r="G437" s="162" t="s">
        <v>310</v>
      </c>
      <c r="H437" s="163">
        <v>1</v>
      </c>
      <c r="I437" s="188"/>
      <c r="J437" s="164">
        <f>ROUND(I437*H437,2)</f>
        <v>0</v>
      </c>
      <c r="K437" s="161" t="s">
        <v>1</v>
      </c>
      <c r="L437" s="165"/>
      <c r="M437" s="166" t="s">
        <v>1</v>
      </c>
      <c r="N437" s="167" t="s">
        <v>37</v>
      </c>
      <c r="O437" s="137">
        <v>0</v>
      </c>
      <c r="P437" s="137">
        <f>O437*H437</f>
        <v>0</v>
      </c>
      <c r="Q437" s="137">
        <v>2.8800000000000002E-3</v>
      </c>
      <c r="R437" s="137">
        <f>Q437*H437</f>
        <v>2.8800000000000002E-3</v>
      </c>
      <c r="S437" s="137">
        <v>0</v>
      </c>
      <c r="T437" s="138">
        <f>S437*H437</f>
        <v>0</v>
      </c>
      <c r="AR437" s="139" t="s">
        <v>357</v>
      </c>
      <c r="AT437" s="139" t="s">
        <v>242</v>
      </c>
      <c r="AU437" s="139" t="s">
        <v>82</v>
      </c>
      <c r="AY437" s="17" t="s">
        <v>158</v>
      </c>
      <c r="BE437" s="140">
        <f>IF(N437="základní",J437,0)</f>
        <v>0</v>
      </c>
      <c r="BF437" s="140">
        <f>IF(N437="snížená",J437,0)</f>
        <v>0</v>
      </c>
      <c r="BG437" s="140">
        <f>IF(N437="zákl. přenesená",J437,0)</f>
        <v>0</v>
      </c>
      <c r="BH437" s="140">
        <f>IF(N437="sníž. přenesená",J437,0)</f>
        <v>0</v>
      </c>
      <c r="BI437" s="140">
        <f>IF(N437="nulová",J437,0)</f>
        <v>0</v>
      </c>
      <c r="BJ437" s="17" t="s">
        <v>80</v>
      </c>
      <c r="BK437" s="140">
        <f>ROUND(I437*H437,2)</f>
        <v>0</v>
      </c>
      <c r="BL437" s="17" t="s">
        <v>255</v>
      </c>
      <c r="BM437" s="139" t="s">
        <v>3503</v>
      </c>
    </row>
    <row r="438" spans="2:65" s="1" customFormat="1" ht="33" customHeight="1">
      <c r="B438" s="128"/>
      <c r="C438" s="159" t="s">
        <v>1070</v>
      </c>
      <c r="D438" s="159" t="s">
        <v>242</v>
      </c>
      <c r="E438" s="160" t="s">
        <v>3504</v>
      </c>
      <c r="F438" s="161" t="s">
        <v>3505</v>
      </c>
      <c r="G438" s="162" t="s">
        <v>310</v>
      </c>
      <c r="H438" s="163">
        <v>1</v>
      </c>
      <c r="I438" s="188"/>
      <c r="J438" s="164">
        <f>ROUND(I438*H438,2)</f>
        <v>0</v>
      </c>
      <c r="K438" s="161" t="s">
        <v>164</v>
      </c>
      <c r="L438" s="165"/>
      <c r="M438" s="166" t="s">
        <v>1</v>
      </c>
      <c r="N438" s="167" t="s">
        <v>37</v>
      </c>
      <c r="O438" s="137">
        <v>0</v>
      </c>
      <c r="P438" s="137">
        <f>O438*H438</f>
        <v>0</v>
      </c>
      <c r="Q438" s="137">
        <v>5.1399999999999996E-3</v>
      </c>
      <c r="R438" s="137">
        <f>Q438*H438</f>
        <v>5.1399999999999996E-3</v>
      </c>
      <c r="S438" s="137">
        <v>0</v>
      </c>
      <c r="T438" s="138">
        <f>S438*H438</f>
        <v>0</v>
      </c>
      <c r="AR438" s="139" t="s">
        <v>357</v>
      </c>
      <c r="AT438" s="139" t="s">
        <v>242</v>
      </c>
      <c r="AU438" s="139" t="s">
        <v>82</v>
      </c>
      <c r="AY438" s="17" t="s">
        <v>158</v>
      </c>
      <c r="BE438" s="140">
        <f>IF(N438="základní",J438,0)</f>
        <v>0</v>
      </c>
      <c r="BF438" s="140">
        <f>IF(N438="snížená",J438,0)</f>
        <v>0</v>
      </c>
      <c r="BG438" s="140">
        <f>IF(N438="zákl. přenesená",J438,0)</f>
        <v>0</v>
      </c>
      <c r="BH438" s="140">
        <f>IF(N438="sníž. přenesená",J438,0)</f>
        <v>0</v>
      </c>
      <c r="BI438" s="140">
        <f>IF(N438="nulová",J438,0)</f>
        <v>0</v>
      </c>
      <c r="BJ438" s="17" t="s">
        <v>80</v>
      </c>
      <c r="BK438" s="140">
        <f>ROUND(I438*H438,2)</f>
        <v>0</v>
      </c>
      <c r="BL438" s="17" t="s">
        <v>255</v>
      </c>
      <c r="BM438" s="139" t="s">
        <v>3506</v>
      </c>
    </row>
    <row r="439" spans="2:65" s="1" customFormat="1" ht="24.2" customHeight="1">
      <c r="B439" s="128"/>
      <c r="C439" s="129" t="s">
        <v>1077</v>
      </c>
      <c r="D439" s="129" t="s">
        <v>160</v>
      </c>
      <c r="E439" s="130" t="s">
        <v>3507</v>
      </c>
      <c r="F439" s="131" t="s">
        <v>3508</v>
      </c>
      <c r="G439" s="132" t="s">
        <v>188</v>
      </c>
      <c r="H439" s="133">
        <v>1.2E-2</v>
      </c>
      <c r="I439" s="184"/>
      <c r="J439" s="134">
        <f>ROUND(I439*H439,2)</f>
        <v>0</v>
      </c>
      <c r="K439" s="131" t="s">
        <v>164</v>
      </c>
      <c r="L439" s="29"/>
      <c r="M439" s="135" t="s">
        <v>1</v>
      </c>
      <c r="N439" s="136" t="s">
        <v>37</v>
      </c>
      <c r="O439" s="137">
        <v>2.4060000000000001</v>
      </c>
      <c r="P439" s="137">
        <f>O439*H439</f>
        <v>2.8872000000000002E-2</v>
      </c>
      <c r="Q439" s="137">
        <v>0</v>
      </c>
      <c r="R439" s="137">
        <f>Q439*H439</f>
        <v>0</v>
      </c>
      <c r="S439" s="137">
        <v>0</v>
      </c>
      <c r="T439" s="138">
        <f>S439*H439</f>
        <v>0</v>
      </c>
      <c r="AR439" s="139" t="s">
        <v>255</v>
      </c>
      <c r="AT439" s="139" t="s">
        <v>160</v>
      </c>
      <c r="AU439" s="139" t="s">
        <v>82</v>
      </c>
      <c r="AY439" s="17" t="s">
        <v>158</v>
      </c>
      <c r="BE439" s="140">
        <f>IF(N439="základní",J439,0)</f>
        <v>0</v>
      </c>
      <c r="BF439" s="140">
        <f>IF(N439="snížená",J439,0)</f>
        <v>0</v>
      </c>
      <c r="BG439" s="140">
        <f>IF(N439="zákl. přenesená",J439,0)</f>
        <v>0</v>
      </c>
      <c r="BH439" s="140">
        <f>IF(N439="sníž. přenesená",J439,0)</f>
        <v>0</v>
      </c>
      <c r="BI439" s="140">
        <f>IF(N439="nulová",J439,0)</f>
        <v>0</v>
      </c>
      <c r="BJ439" s="17" t="s">
        <v>80</v>
      </c>
      <c r="BK439" s="140">
        <f>ROUND(I439*H439,2)</f>
        <v>0</v>
      </c>
      <c r="BL439" s="17" t="s">
        <v>255</v>
      </c>
      <c r="BM439" s="139" t="s">
        <v>3509</v>
      </c>
    </row>
    <row r="440" spans="2:65" s="11" customFormat="1" ht="22.9" customHeight="1">
      <c r="B440" s="117"/>
      <c r="D440" s="118" t="s">
        <v>71</v>
      </c>
      <c r="E440" s="126" t="s">
        <v>1957</v>
      </c>
      <c r="F440" s="126" t="s">
        <v>1958</v>
      </c>
      <c r="J440" s="127">
        <f>BK440</f>
        <v>0</v>
      </c>
      <c r="L440" s="117"/>
      <c r="M440" s="121"/>
      <c r="P440" s="122">
        <f>SUM(P441:P487)</f>
        <v>66.485968000000014</v>
      </c>
      <c r="R440" s="122">
        <f>SUM(R441:R487)</f>
        <v>0.61623000000000028</v>
      </c>
      <c r="T440" s="123">
        <f>SUM(T441:T487)</f>
        <v>2.8061199999999999</v>
      </c>
      <c r="AR440" s="118" t="s">
        <v>82</v>
      </c>
      <c r="AT440" s="124" t="s">
        <v>71</v>
      </c>
      <c r="AU440" s="124" t="s">
        <v>80</v>
      </c>
      <c r="AY440" s="118" t="s">
        <v>158</v>
      </c>
      <c r="BK440" s="125">
        <f>SUM(BK441:BK487)</f>
        <v>0</v>
      </c>
    </row>
    <row r="441" spans="2:65" s="1" customFormat="1" ht="16.5" customHeight="1">
      <c r="B441" s="128"/>
      <c r="C441" s="129" t="s">
        <v>1082</v>
      </c>
      <c r="D441" s="129" t="s">
        <v>160</v>
      </c>
      <c r="E441" s="130" t="s">
        <v>3510</v>
      </c>
      <c r="F441" s="131" t="s">
        <v>3511</v>
      </c>
      <c r="G441" s="132" t="s">
        <v>1962</v>
      </c>
      <c r="H441" s="133">
        <v>1</v>
      </c>
      <c r="I441" s="184"/>
      <c r="J441" s="134">
        <f t="shared" ref="J441:J459" si="40">ROUND(I441*H441,2)</f>
        <v>0</v>
      </c>
      <c r="K441" s="131" t="s">
        <v>164</v>
      </c>
      <c r="L441" s="29"/>
      <c r="M441" s="135" t="s">
        <v>1</v>
      </c>
      <c r="N441" s="136" t="s">
        <v>37</v>
      </c>
      <c r="O441" s="137">
        <v>0.46500000000000002</v>
      </c>
      <c r="P441" s="137">
        <f t="shared" ref="P441:P459" si="41">O441*H441</f>
        <v>0.46500000000000002</v>
      </c>
      <c r="Q441" s="137">
        <v>0</v>
      </c>
      <c r="R441" s="137">
        <f t="shared" ref="R441:R459" si="42">Q441*H441</f>
        <v>0</v>
      </c>
      <c r="S441" s="137">
        <v>3.4200000000000001E-2</v>
      </c>
      <c r="T441" s="138">
        <f t="shared" ref="T441:T459" si="43">S441*H441</f>
        <v>3.4200000000000001E-2</v>
      </c>
      <c r="AR441" s="139" t="s">
        <v>255</v>
      </c>
      <c r="AT441" s="139" t="s">
        <v>160</v>
      </c>
      <c r="AU441" s="139" t="s">
        <v>82</v>
      </c>
      <c r="AY441" s="17" t="s">
        <v>158</v>
      </c>
      <c r="BE441" s="140">
        <f t="shared" ref="BE441:BE459" si="44">IF(N441="základní",J441,0)</f>
        <v>0</v>
      </c>
      <c r="BF441" s="140">
        <f t="shared" ref="BF441:BF459" si="45">IF(N441="snížená",J441,0)</f>
        <v>0</v>
      </c>
      <c r="BG441" s="140">
        <f t="shared" ref="BG441:BG459" si="46">IF(N441="zákl. přenesená",J441,0)</f>
        <v>0</v>
      </c>
      <c r="BH441" s="140">
        <f t="shared" ref="BH441:BH459" si="47">IF(N441="sníž. přenesená",J441,0)</f>
        <v>0</v>
      </c>
      <c r="BI441" s="140">
        <f t="shared" ref="BI441:BI459" si="48">IF(N441="nulová",J441,0)</f>
        <v>0</v>
      </c>
      <c r="BJ441" s="17" t="s">
        <v>80</v>
      </c>
      <c r="BK441" s="140">
        <f t="shared" ref="BK441:BK459" si="49">ROUND(I441*H441,2)</f>
        <v>0</v>
      </c>
      <c r="BL441" s="17" t="s">
        <v>255</v>
      </c>
      <c r="BM441" s="139" t="s">
        <v>3512</v>
      </c>
    </row>
    <row r="442" spans="2:65" s="1" customFormat="1" ht="21.75" customHeight="1">
      <c r="B442" s="128"/>
      <c r="C442" s="129" t="s">
        <v>1096</v>
      </c>
      <c r="D442" s="129" t="s">
        <v>160</v>
      </c>
      <c r="E442" s="130" t="s">
        <v>3513</v>
      </c>
      <c r="F442" s="131" t="s">
        <v>3514</v>
      </c>
      <c r="G442" s="132" t="s">
        <v>310</v>
      </c>
      <c r="H442" s="133">
        <v>7</v>
      </c>
      <c r="I442" s="184"/>
      <c r="J442" s="134">
        <f t="shared" si="40"/>
        <v>0</v>
      </c>
      <c r="K442" s="131" t="s">
        <v>164</v>
      </c>
      <c r="L442" s="29"/>
      <c r="M442" s="135" t="s">
        <v>1</v>
      </c>
      <c r="N442" s="136" t="s">
        <v>37</v>
      </c>
      <c r="O442" s="137">
        <v>0.81599999999999995</v>
      </c>
      <c r="P442" s="137">
        <f t="shared" si="41"/>
        <v>5.7119999999999997</v>
      </c>
      <c r="Q442" s="137">
        <v>1.1900000000000001E-3</v>
      </c>
      <c r="R442" s="137">
        <f t="shared" si="42"/>
        <v>8.3300000000000006E-3</v>
      </c>
      <c r="S442" s="137">
        <v>0</v>
      </c>
      <c r="T442" s="138">
        <f t="shared" si="43"/>
        <v>0</v>
      </c>
      <c r="AR442" s="139" t="s">
        <v>255</v>
      </c>
      <c r="AT442" s="139" t="s">
        <v>160</v>
      </c>
      <c r="AU442" s="139" t="s">
        <v>82</v>
      </c>
      <c r="AY442" s="17" t="s">
        <v>158</v>
      </c>
      <c r="BE442" s="140">
        <f t="shared" si="44"/>
        <v>0</v>
      </c>
      <c r="BF442" s="140">
        <f t="shared" si="45"/>
        <v>0</v>
      </c>
      <c r="BG442" s="140">
        <f t="shared" si="46"/>
        <v>0</v>
      </c>
      <c r="BH442" s="140">
        <f t="shared" si="47"/>
        <v>0</v>
      </c>
      <c r="BI442" s="140">
        <f t="shared" si="48"/>
        <v>0</v>
      </c>
      <c r="BJ442" s="17" t="s">
        <v>80</v>
      </c>
      <c r="BK442" s="140">
        <f t="shared" si="49"/>
        <v>0</v>
      </c>
      <c r="BL442" s="17" t="s">
        <v>255</v>
      </c>
      <c r="BM442" s="139" t="s">
        <v>3515</v>
      </c>
    </row>
    <row r="443" spans="2:65" s="1" customFormat="1" ht="24.2" customHeight="1">
      <c r="B443" s="128"/>
      <c r="C443" s="159" t="s">
        <v>1103</v>
      </c>
      <c r="D443" s="159" t="s">
        <v>242</v>
      </c>
      <c r="E443" s="160" t="s">
        <v>3516</v>
      </c>
      <c r="F443" s="161" t="s">
        <v>3517</v>
      </c>
      <c r="G443" s="162" t="s">
        <v>310</v>
      </c>
      <c r="H443" s="163">
        <v>7</v>
      </c>
      <c r="I443" s="188"/>
      <c r="J443" s="164">
        <f t="shared" si="40"/>
        <v>0</v>
      </c>
      <c r="K443" s="161" t="s">
        <v>164</v>
      </c>
      <c r="L443" s="165"/>
      <c r="M443" s="166" t="s">
        <v>1</v>
      </c>
      <c r="N443" s="167" t="s">
        <v>37</v>
      </c>
      <c r="O443" s="137">
        <v>0</v>
      </c>
      <c r="P443" s="137">
        <f t="shared" si="41"/>
        <v>0</v>
      </c>
      <c r="Q443" s="137">
        <v>1.4999999999999999E-2</v>
      </c>
      <c r="R443" s="137">
        <f t="shared" si="42"/>
        <v>0.105</v>
      </c>
      <c r="S443" s="137">
        <v>0</v>
      </c>
      <c r="T443" s="138">
        <f t="shared" si="43"/>
        <v>0</v>
      </c>
      <c r="AR443" s="139" t="s">
        <v>357</v>
      </c>
      <c r="AT443" s="139" t="s">
        <v>242</v>
      </c>
      <c r="AU443" s="139" t="s">
        <v>82</v>
      </c>
      <c r="AY443" s="17" t="s">
        <v>158</v>
      </c>
      <c r="BE443" s="140">
        <f t="shared" si="44"/>
        <v>0</v>
      </c>
      <c r="BF443" s="140">
        <f t="shared" si="45"/>
        <v>0</v>
      </c>
      <c r="BG443" s="140">
        <f t="shared" si="46"/>
        <v>0</v>
      </c>
      <c r="BH443" s="140">
        <f t="shared" si="47"/>
        <v>0</v>
      </c>
      <c r="BI443" s="140">
        <f t="shared" si="48"/>
        <v>0</v>
      </c>
      <c r="BJ443" s="17" t="s">
        <v>80</v>
      </c>
      <c r="BK443" s="140">
        <f t="shared" si="49"/>
        <v>0</v>
      </c>
      <c r="BL443" s="17" t="s">
        <v>255</v>
      </c>
      <c r="BM443" s="139" t="s">
        <v>3518</v>
      </c>
    </row>
    <row r="444" spans="2:65" s="1" customFormat="1" ht="24.2" customHeight="1">
      <c r="B444" s="128"/>
      <c r="C444" s="129" t="s">
        <v>1108</v>
      </c>
      <c r="D444" s="129" t="s">
        <v>160</v>
      </c>
      <c r="E444" s="130" t="s">
        <v>3519</v>
      </c>
      <c r="F444" s="131" t="s">
        <v>3520</v>
      </c>
      <c r="G444" s="132" t="s">
        <v>1962</v>
      </c>
      <c r="H444" s="133">
        <v>3</v>
      </c>
      <c r="I444" s="184"/>
      <c r="J444" s="134">
        <f t="shared" si="40"/>
        <v>0</v>
      </c>
      <c r="K444" s="131" t="s">
        <v>164</v>
      </c>
      <c r="L444" s="29"/>
      <c r="M444" s="135" t="s">
        <v>1</v>
      </c>
      <c r="N444" s="136" t="s">
        <v>37</v>
      </c>
      <c r="O444" s="137">
        <v>1.5</v>
      </c>
      <c r="P444" s="137">
        <f t="shared" si="41"/>
        <v>4.5</v>
      </c>
      <c r="Q444" s="137">
        <v>1.8079999999999999E-2</v>
      </c>
      <c r="R444" s="137">
        <f t="shared" si="42"/>
        <v>5.4239999999999997E-2</v>
      </c>
      <c r="S444" s="137">
        <v>0</v>
      </c>
      <c r="T444" s="138">
        <f t="shared" si="43"/>
        <v>0</v>
      </c>
      <c r="AR444" s="139" t="s">
        <v>255</v>
      </c>
      <c r="AT444" s="139" t="s">
        <v>160</v>
      </c>
      <c r="AU444" s="139" t="s">
        <v>82</v>
      </c>
      <c r="AY444" s="17" t="s">
        <v>158</v>
      </c>
      <c r="BE444" s="140">
        <f t="shared" si="44"/>
        <v>0</v>
      </c>
      <c r="BF444" s="140">
        <f t="shared" si="45"/>
        <v>0</v>
      </c>
      <c r="BG444" s="140">
        <f t="shared" si="46"/>
        <v>0</v>
      </c>
      <c r="BH444" s="140">
        <f t="shared" si="47"/>
        <v>0</v>
      </c>
      <c r="BI444" s="140">
        <f t="shared" si="48"/>
        <v>0</v>
      </c>
      <c r="BJ444" s="17" t="s">
        <v>80</v>
      </c>
      <c r="BK444" s="140">
        <f t="shared" si="49"/>
        <v>0</v>
      </c>
      <c r="BL444" s="17" t="s">
        <v>255</v>
      </c>
      <c r="BM444" s="139" t="s">
        <v>3521</v>
      </c>
    </row>
    <row r="445" spans="2:65" s="1" customFormat="1" ht="16.5" customHeight="1">
      <c r="B445" s="128"/>
      <c r="C445" s="129" t="s">
        <v>1113</v>
      </c>
      <c r="D445" s="129" t="s">
        <v>160</v>
      </c>
      <c r="E445" s="130" t="s">
        <v>3522</v>
      </c>
      <c r="F445" s="131" t="s">
        <v>3523</v>
      </c>
      <c r="G445" s="132" t="s">
        <v>1962</v>
      </c>
      <c r="H445" s="133">
        <v>8</v>
      </c>
      <c r="I445" s="184"/>
      <c r="J445" s="134">
        <f t="shared" si="40"/>
        <v>0</v>
      </c>
      <c r="K445" s="131" t="s">
        <v>164</v>
      </c>
      <c r="L445" s="29"/>
      <c r="M445" s="135" t="s">
        <v>1</v>
      </c>
      <c r="N445" s="136" t="s">
        <v>37</v>
      </c>
      <c r="O445" s="137">
        <v>0.36199999999999999</v>
      </c>
      <c r="P445" s="137">
        <f t="shared" si="41"/>
        <v>2.8959999999999999</v>
      </c>
      <c r="Q445" s="137">
        <v>0</v>
      </c>
      <c r="R445" s="137">
        <f t="shared" si="42"/>
        <v>0</v>
      </c>
      <c r="S445" s="137">
        <v>1.9460000000000002E-2</v>
      </c>
      <c r="T445" s="138">
        <f t="shared" si="43"/>
        <v>0.15568000000000001</v>
      </c>
      <c r="AR445" s="139" t="s">
        <v>255</v>
      </c>
      <c r="AT445" s="139" t="s">
        <v>160</v>
      </c>
      <c r="AU445" s="139" t="s">
        <v>82</v>
      </c>
      <c r="AY445" s="17" t="s">
        <v>158</v>
      </c>
      <c r="BE445" s="140">
        <f t="shared" si="44"/>
        <v>0</v>
      </c>
      <c r="BF445" s="140">
        <f t="shared" si="45"/>
        <v>0</v>
      </c>
      <c r="BG445" s="140">
        <f t="shared" si="46"/>
        <v>0</v>
      </c>
      <c r="BH445" s="140">
        <f t="shared" si="47"/>
        <v>0</v>
      </c>
      <c r="BI445" s="140">
        <f t="shared" si="48"/>
        <v>0</v>
      </c>
      <c r="BJ445" s="17" t="s">
        <v>80</v>
      </c>
      <c r="BK445" s="140">
        <f t="shared" si="49"/>
        <v>0</v>
      </c>
      <c r="BL445" s="17" t="s">
        <v>255</v>
      </c>
      <c r="BM445" s="139" t="s">
        <v>3524</v>
      </c>
    </row>
    <row r="446" spans="2:65" s="1" customFormat="1" ht="16.5" customHeight="1">
      <c r="B446" s="128"/>
      <c r="C446" s="129" t="s">
        <v>1117</v>
      </c>
      <c r="D446" s="129" t="s">
        <v>160</v>
      </c>
      <c r="E446" s="130" t="s">
        <v>3525</v>
      </c>
      <c r="F446" s="131" t="s">
        <v>3526</v>
      </c>
      <c r="G446" s="132" t="s">
        <v>1962</v>
      </c>
      <c r="H446" s="133">
        <v>1</v>
      </c>
      <c r="I446" s="184"/>
      <c r="J446" s="134">
        <f t="shared" si="40"/>
        <v>0</v>
      </c>
      <c r="K446" s="131" t="s">
        <v>164</v>
      </c>
      <c r="L446" s="29"/>
      <c r="M446" s="135" t="s">
        <v>1</v>
      </c>
      <c r="N446" s="136" t="s">
        <v>37</v>
      </c>
      <c r="O446" s="137">
        <v>0.186</v>
      </c>
      <c r="P446" s="137">
        <f t="shared" si="41"/>
        <v>0.186</v>
      </c>
      <c r="Q446" s="137">
        <v>0</v>
      </c>
      <c r="R446" s="137">
        <f t="shared" si="42"/>
        <v>0</v>
      </c>
      <c r="S446" s="137">
        <v>6.6E-3</v>
      </c>
      <c r="T446" s="138">
        <f t="shared" si="43"/>
        <v>6.6E-3</v>
      </c>
      <c r="AR446" s="139" t="s">
        <v>255</v>
      </c>
      <c r="AT446" s="139" t="s">
        <v>160</v>
      </c>
      <c r="AU446" s="139" t="s">
        <v>82</v>
      </c>
      <c r="AY446" s="17" t="s">
        <v>158</v>
      </c>
      <c r="BE446" s="140">
        <f t="shared" si="44"/>
        <v>0</v>
      </c>
      <c r="BF446" s="140">
        <f t="shared" si="45"/>
        <v>0</v>
      </c>
      <c r="BG446" s="140">
        <f t="shared" si="46"/>
        <v>0</v>
      </c>
      <c r="BH446" s="140">
        <f t="shared" si="47"/>
        <v>0</v>
      </c>
      <c r="BI446" s="140">
        <f t="shared" si="48"/>
        <v>0</v>
      </c>
      <c r="BJ446" s="17" t="s">
        <v>80</v>
      </c>
      <c r="BK446" s="140">
        <f t="shared" si="49"/>
        <v>0</v>
      </c>
      <c r="BL446" s="17" t="s">
        <v>255</v>
      </c>
      <c r="BM446" s="139" t="s">
        <v>3527</v>
      </c>
    </row>
    <row r="447" spans="2:65" s="1" customFormat="1" ht="21.75" customHeight="1">
      <c r="B447" s="128"/>
      <c r="C447" s="129" t="s">
        <v>1123</v>
      </c>
      <c r="D447" s="129" t="s">
        <v>160</v>
      </c>
      <c r="E447" s="130" t="s">
        <v>3528</v>
      </c>
      <c r="F447" s="131" t="s">
        <v>3529</v>
      </c>
      <c r="G447" s="132" t="s">
        <v>1962</v>
      </c>
      <c r="H447" s="133">
        <v>9</v>
      </c>
      <c r="I447" s="184"/>
      <c r="J447" s="134">
        <f t="shared" si="40"/>
        <v>0</v>
      </c>
      <c r="K447" s="131" t="s">
        <v>164</v>
      </c>
      <c r="L447" s="29"/>
      <c r="M447" s="135" t="s">
        <v>1</v>
      </c>
      <c r="N447" s="136" t="s">
        <v>37</v>
      </c>
      <c r="O447" s="137">
        <v>1.1000000000000001</v>
      </c>
      <c r="P447" s="137">
        <f t="shared" si="41"/>
        <v>9.9</v>
      </c>
      <c r="Q447" s="137">
        <v>1.73E-3</v>
      </c>
      <c r="R447" s="137">
        <f t="shared" si="42"/>
        <v>1.5570000000000001E-2</v>
      </c>
      <c r="S447" s="137">
        <v>0</v>
      </c>
      <c r="T447" s="138">
        <f t="shared" si="43"/>
        <v>0</v>
      </c>
      <c r="AR447" s="139" t="s">
        <v>255</v>
      </c>
      <c r="AT447" s="139" t="s">
        <v>160</v>
      </c>
      <c r="AU447" s="139" t="s">
        <v>82</v>
      </c>
      <c r="AY447" s="17" t="s">
        <v>158</v>
      </c>
      <c r="BE447" s="140">
        <f t="shared" si="44"/>
        <v>0</v>
      </c>
      <c r="BF447" s="140">
        <f t="shared" si="45"/>
        <v>0</v>
      </c>
      <c r="BG447" s="140">
        <f t="shared" si="46"/>
        <v>0</v>
      </c>
      <c r="BH447" s="140">
        <f t="shared" si="47"/>
        <v>0</v>
      </c>
      <c r="BI447" s="140">
        <f t="shared" si="48"/>
        <v>0</v>
      </c>
      <c r="BJ447" s="17" t="s">
        <v>80</v>
      </c>
      <c r="BK447" s="140">
        <f t="shared" si="49"/>
        <v>0</v>
      </c>
      <c r="BL447" s="17" t="s">
        <v>255</v>
      </c>
      <c r="BM447" s="139" t="s">
        <v>3530</v>
      </c>
    </row>
    <row r="448" spans="2:65" s="1" customFormat="1" ht="16.5" customHeight="1">
      <c r="B448" s="128"/>
      <c r="C448" s="159" t="s">
        <v>1129</v>
      </c>
      <c r="D448" s="159" t="s">
        <v>242</v>
      </c>
      <c r="E448" s="160" t="s">
        <v>3531</v>
      </c>
      <c r="F448" s="161" t="s">
        <v>3532</v>
      </c>
      <c r="G448" s="162" t="s">
        <v>310</v>
      </c>
      <c r="H448" s="163">
        <v>9</v>
      </c>
      <c r="I448" s="188"/>
      <c r="J448" s="164">
        <f t="shared" si="40"/>
        <v>0</v>
      </c>
      <c r="K448" s="161" t="s">
        <v>164</v>
      </c>
      <c r="L448" s="165"/>
      <c r="M448" s="166" t="s">
        <v>1</v>
      </c>
      <c r="N448" s="167" t="s">
        <v>37</v>
      </c>
      <c r="O448" s="137">
        <v>0</v>
      </c>
      <c r="P448" s="137">
        <f t="shared" si="41"/>
        <v>0</v>
      </c>
      <c r="Q448" s="137">
        <v>1.35E-2</v>
      </c>
      <c r="R448" s="137">
        <f t="shared" si="42"/>
        <v>0.1215</v>
      </c>
      <c r="S448" s="137">
        <v>0</v>
      </c>
      <c r="T448" s="138">
        <f t="shared" si="43"/>
        <v>0</v>
      </c>
      <c r="AR448" s="139" t="s">
        <v>357</v>
      </c>
      <c r="AT448" s="139" t="s">
        <v>242</v>
      </c>
      <c r="AU448" s="139" t="s">
        <v>82</v>
      </c>
      <c r="AY448" s="17" t="s">
        <v>158</v>
      </c>
      <c r="BE448" s="140">
        <f t="shared" si="44"/>
        <v>0</v>
      </c>
      <c r="BF448" s="140">
        <f t="shared" si="45"/>
        <v>0</v>
      </c>
      <c r="BG448" s="140">
        <f t="shared" si="46"/>
        <v>0</v>
      </c>
      <c r="BH448" s="140">
        <f t="shared" si="47"/>
        <v>0</v>
      </c>
      <c r="BI448" s="140">
        <f t="shared" si="48"/>
        <v>0</v>
      </c>
      <c r="BJ448" s="17" t="s">
        <v>80</v>
      </c>
      <c r="BK448" s="140">
        <f t="shared" si="49"/>
        <v>0</v>
      </c>
      <c r="BL448" s="17" t="s">
        <v>255</v>
      </c>
      <c r="BM448" s="139" t="s">
        <v>3533</v>
      </c>
    </row>
    <row r="449" spans="2:65" s="1" customFormat="1" ht="16.5" customHeight="1">
      <c r="B449" s="128"/>
      <c r="C449" s="159" t="s">
        <v>1134</v>
      </c>
      <c r="D449" s="159" t="s">
        <v>242</v>
      </c>
      <c r="E449" s="160" t="s">
        <v>3534</v>
      </c>
      <c r="F449" s="161" t="s">
        <v>3535</v>
      </c>
      <c r="G449" s="162" t="s">
        <v>310</v>
      </c>
      <c r="H449" s="163">
        <v>9</v>
      </c>
      <c r="I449" s="188"/>
      <c r="J449" s="164">
        <f t="shared" si="40"/>
        <v>0</v>
      </c>
      <c r="K449" s="161" t="s">
        <v>164</v>
      </c>
      <c r="L449" s="165"/>
      <c r="M449" s="166" t="s">
        <v>1</v>
      </c>
      <c r="N449" s="167" t="s">
        <v>37</v>
      </c>
      <c r="O449" s="137">
        <v>0</v>
      </c>
      <c r="P449" s="137">
        <f t="shared" si="41"/>
        <v>0</v>
      </c>
      <c r="Q449" s="137">
        <v>7.1000000000000004E-3</v>
      </c>
      <c r="R449" s="137">
        <f t="shared" si="42"/>
        <v>6.3899999999999998E-2</v>
      </c>
      <c r="S449" s="137">
        <v>0</v>
      </c>
      <c r="T449" s="138">
        <f t="shared" si="43"/>
        <v>0</v>
      </c>
      <c r="AR449" s="139" t="s">
        <v>357</v>
      </c>
      <c r="AT449" s="139" t="s">
        <v>242</v>
      </c>
      <c r="AU449" s="139" t="s">
        <v>82</v>
      </c>
      <c r="AY449" s="17" t="s">
        <v>158</v>
      </c>
      <c r="BE449" s="140">
        <f t="shared" si="44"/>
        <v>0</v>
      </c>
      <c r="BF449" s="140">
        <f t="shared" si="45"/>
        <v>0</v>
      </c>
      <c r="BG449" s="140">
        <f t="shared" si="46"/>
        <v>0</v>
      </c>
      <c r="BH449" s="140">
        <f t="shared" si="47"/>
        <v>0</v>
      </c>
      <c r="BI449" s="140">
        <f t="shared" si="48"/>
        <v>0</v>
      </c>
      <c r="BJ449" s="17" t="s">
        <v>80</v>
      </c>
      <c r="BK449" s="140">
        <f t="shared" si="49"/>
        <v>0</v>
      </c>
      <c r="BL449" s="17" t="s">
        <v>255</v>
      </c>
      <c r="BM449" s="139" t="s">
        <v>3536</v>
      </c>
    </row>
    <row r="450" spans="2:65" s="1" customFormat="1" ht="16.5" customHeight="1">
      <c r="B450" s="128"/>
      <c r="C450" s="129" t="s">
        <v>1139</v>
      </c>
      <c r="D450" s="129" t="s">
        <v>160</v>
      </c>
      <c r="E450" s="130" t="s">
        <v>3537</v>
      </c>
      <c r="F450" s="131" t="s">
        <v>3538</v>
      </c>
      <c r="G450" s="132" t="s">
        <v>1962</v>
      </c>
      <c r="H450" s="133">
        <v>1</v>
      </c>
      <c r="I450" s="184"/>
      <c r="J450" s="134">
        <f t="shared" si="40"/>
        <v>0</v>
      </c>
      <c r="K450" s="131" t="s">
        <v>164</v>
      </c>
      <c r="L450" s="29"/>
      <c r="M450" s="135" t="s">
        <v>1</v>
      </c>
      <c r="N450" s="136" t="s">
        <v>37</v>
      </c>
      <c r="O450" s="137">
        <v>2.88</v>
      </c>
      <c r="P450" s="137">
        <f t="shared" si="41"/>
        <v>2.88</v>
      </c>
      <c r="Q450" s="137">
        <v>1.7000000000000001E-4</v>
      </c>
      <c r="R450" s="137">
        <f t="shared" si="42"/>
        <v>1.7000000000000001E-4</v>
      </c>
      <c r="S450" s="137">
        <v>0</v>
      </c>
      <c r="T450" s="138">
        <f t="shared" si="43"/>
        <v>0</v>
      </c>
      <c r="AR450" s="139" t="s">
        <v>255</v>
      </c>
      <c r="AT450" s="139" t="s">
        <v>160</v>
      </c>
      <c r="AU450" s="139" t="s">
        <v>82</v>
      </c>
      <c r="AY450" s="17" t="s">
        <v>158</v>
      </c>
      <c r="BE450" s="140">
        <f t="shared" si="44"/>
        <v>0</v>
      </c>
      <c r="BF450" s="140">
        <f t="shared" si="45"/>
        <v>0</v>
      </c>
      <c r="BG450" s="140">
        <f t="shared" si="46"/>
        <v>0</v>
      </c>
      <c r="BH450" s="140">
        <f t="shared" si="47"/>
        <v>0</v>
      </c>
      <c r="BI450" s="140">
        <f t="shared" si="48"/>
        <v>0</v>
      </c>
      <c r="BJ450" s="17" t="s">
        <v>80</v>
      </c>
      <c r="BK450" s="140">
        <f t="shared" si="49"/>
        <v>0</v>
      </c>
      <c r="BL450" s="17" t="s">
        <v>255</v>
      </c>
      <c r="BM450" s="139" t="s">
        <v>3539</v>
      </c>
    </row>
    <row r="451" spans="2:65" s="1" customFormat="1" ht="24.2" customHeight="1">
      <c r="B451" s="128"/>
      <c r="C451" s="159" t="s">
        <v>1144</v>
      </c>
      <c r="D451" s="159" t="s">
        <v>242</v>
      </c>
      <c r="E451" s="160" t="s">
        <v>3540</v>
      </c>
      <c r="F451" s="161" t="s">
        <v>3541</v>
      </c>
      <c r="G451" s="162" t="s">
        <v>310</v>
      </c>
      <c r="H451" s="163">
        <v>1</v>
      </c>
      <c r="I451" s="188"/>
      <c r="J451" s="164">
        <f t="shared" si="40"/>
        <v>0</v>
      </c>
      <c r="K451" s="161" t="s">
        <v>1</v>
      </c>
      <c r="L451" s="165"/>
      <c r="M451" s="166" t="s">
        <v>1</v>
      </c>
      <c r="N451" s="167" t="s">
        <v>37</v>
      </c>
      <c r="O451" s="137">
        <v>0</v>
      </c>
      <c r="P451" s="137">
        <f t="shared" si="41"/>
        <v>0</v>
      </c>
      <c r="Q451" s="137">
        <v>2.1999999999999999E-2</v>
      </c>
      <c r="R451" s="137">
        <f t="shared" si="42"/>
        <v>2.1999999999999999E-2</v>
      </c>
      <c r="S451" s="137">
        <v>0</v>
      </c>
      <c r="T451" s="138">
        <f t="shared" si="43"/>
        <v>0</v>
      </c>
      <c r="AR451" s="139" t="s">
        <v>357</v>
      </c>
      <c r="AT451" s="139" t="s">
        <v>242</v>
      </c>
      <c r="AU451" s="139" t="s">
        <v>82</v>
      </c>
      <c r="AY451" s="17" t="s">
        <v>158</v>
      </c>
      <c r="BE451" s="140">
        <f t="shared" si="44"/>
        <v>0</v>
      </c>
      <c r="BF451" s="140">
        <f t="shared" si="45"/>
        <v>0</v>
      </c>
      <c r="BG451" s="140">
        <f t="shared" si="46"/>
        <v>0</v>
      </c>
      <c r="BH451" s="140">
        <f t="shared" si="47"/>
        <v>0</v>
      </c>
      <c r="BI451" s="140">
        <f t="shared" si="48"/>
        <v>0</v>
      </c>
      <c r="BJ451" s="17" t="s">
        <v>80</v>
      </c>
      <c r="BK451" s="140">
        <f t="shared" si="49"/>
        <v>0</v>
      </c>
      <c r="BL451" s="17" t="s">
        <v>255</v>
      </c>
      <c r="BM451" s="139" t="s">
        <v>3542</v>
      </c>
    </row>
    <row r="452" spans="2:65" s="1" customFormat="1" ht="16.5" customHeight="1">
      <c r="B452" s="128"/>
      <c r="C452" s="129" t="s">
        <v>1148</v>
      </c>
      <c r="D452" s="129" t="s">
        <v>160</v>
      </c>
      <c r="E452" s="130" t="s">
        <v>3543</v>
      </c>
      <c r="F452" s="131" t="s">
        <v>3544</v>
      </c>
      <c r="G452" s="132" t="s">
        <v>1962</v>
      </c>
      <c r="H452" s="133">
        <v>2</v>
      </c>
      <c r="I452" s="184"/>
      <c r="J452" s="134">
        <f t="shared" si="40"/>
        <v>0</v>
      </c>
      <c r="K452" s="131" t="s">
        <v>164</v>
      </c>
      <c r="L452" s="29"/>
      <c r="M452" s="135" t="s">
        <v>1</v>
      </c>
      <c r="N452" s="136" t="s">
        <v>37</v>
      </c>
      <c r="O452" s="137">
        <v>0.85</v>
      </c>
      <c r="P452" s="137">
        <f t="shared" si="41"/>
        <v>1.7</v>
      </c>
      <c r="Q452" s="137">
        <v>4.2999999999999999E-4</v>
      </c>
      <c r="R452" s="137">
        <f t="shared" si="42"/>
        <v>8.5999999999999998E-4</v>
      </c>
      <c r="S452" s="137">
        <v>0</v>
      </c>
      <c r="T452" s="138">
        <f t="shared" si="43"/>
        <v>0</v>
      </c>
      <c r="AR452" s="139" t="s">
        <v>255</v>
      </c>
      <c r="AT452" s="139" t="s">
        <v>160</v>
      </c>
      <c r="AU452" s="139" t="s">
        <v>82</v>
      </c>
      <c r="AY452" s="17" t="s">
        <v>158</v>
      </c>
      <c r="BE452" s="140">
        <f t="shared" si="44"/>
        <v>0</v>
      </c>
      <c r="BF452" s="140">
        <f t="shared" si="45"/>
        <v>0</v>
      </c>
      <c r="BG452" s="140">
        <f t="shared" si="46"/>
        <v>0</v>
      </c>
      <c r="BH452" s="140">
        <f t="shared" si="47"/>
        <v>0</v>
      </c>
      <c r="BI452" s="140">
        <f t="shared" si="48"/>
        <v>0</v>
      </c>
      <c r="BJ452" s="17" t="s">
        <v>80</v>
      </c>
      <c r="BK452" s="140">
        <f t="shared" si="49"/>
        <v>0</v>
      </c>
      <c r="BL452" s="17" t="s">
        <v>255</v>
      </c>
      <c r="BM452" s="139" t="s">
        <v>3545</v>
      </c>
    </row>
    <row r="453" spans="2:65" s="1" customFormat="1" ht="16.5" customHeight="1">
      <c r="B453" s="128"/>
      <c r="C453" s="159" t="s">
        <v>1153</v>
      </c>
      <c r="D453" s="159" t="s">
        <v>242</v>
      </c>
      <c r="E453" s="160" t="s">
        <v>3546</v>
      </c>
      <c r="F453" s="161" t="s">
        <v>3547</v>
      </c>
      <c r="G453" s="162" t="s">
        <v>310</v>
      </c>
      <c r="H453" s="163">
        <v>2</v>
      </c>
      <c r="I453" s="188"/>
      <c r="J453" s="164">
        <f t="shared" si="40"/>
        <v>0</v>
      </c>
      <c r="K453" s="161" t="s">
        <v>164</v>
      </c>
      <c r="L453" s="165"/>
      <c r="M453" s="166" t="s">
        <v>1</v>
      </c>
      <c r="N453" s="167" t="s">
        <v>37</v>
      </c>
      <c r="O453" s="137">
        <v>0</v>
      </c>
      <c r="P453" s="137">
        <f t="shared" si="41"/>
        <v>0</v>
      </c>
      <c r="Q453" s="137">
        <v>5.4999999999999997E-3</v>
      </c>
      <c r="R453" s="137">
        <f t="shared" si="42"/>
        <v>1.0999999999999999E-2</v>
      </c>
      <c r="S453" s="137">
        <v>0</v>
      </c>
      <c r="T453" s="138">
        <f t="shared" si="43"/>
        <v>0</v>
      </c>
      <c r="AR453" s="139" t="s">
        <v>357</v>
      </c>
      <c r="AT453" s="139" t="s">
        <v>242</v>
      </c>
      <c r="AU453" s="139" t="s">
        <v>82</v>
      </c>
      <c r="AY453" s="17" t="s">
        <v>158</v>
      </c>
      <c r="BE453" s="140">
        <f t="shared" si="44"/>
        <v>0</v>
      </c>
      <c r="BF453" s="140">
        <f t="shared" si="45"/>
        <v>0</v>
      </c>
      <c r="BG453" s="140">
        <f t="shared" si="46"/>
        <v>0</v>
      </c>
      <c r="BH453" s="140">
        <f t="shared" si="47"/>
        <v>0</v>
      </c>
      <c r="BI453" s="140">
        <f t="shared" si="48"/>
        <v>0</v>
      </c>
      <c r="BJ453" s="17" t="s">
        <v>80</v>
      </c>
      <c r="BK453" s="140">
        <f t="shared" si="49"/>
        <v>0</v>
      </c>
      <c r="BL453" s="17" t="s">
        <v>255</v>
      </c>
      <c r="BM453" s="139" t="s">
        <v>3548</v>
      </c>
    </row>
    <row r="454" spans="2:65" s="1" customFormat="1" ht="24.2" customHeight="1">
      <c r="B454" s="128"/>
      <c r="C454" s="129" t="s">
        <v>1157</v>
      </c>
      <c r="D454" s="129" t="s">
        <v>160</v>
      </c>
      <c r="E454" s="130" t="s">
        <v>3549</v>
      </c>
      <c r="F454" s="131" t="s">
        <v>3550</v>
      </c>
      <c r="G454" s="132" t="s">
        <v>1962</v>
      </c>
      <c r="H454" s="133">
        <v>2</v>
      </c>
      <c r="I454" s="184"/>
      <c r="J454" s="134">
        <f t="shared" si="40"/>
        <v>0</v>
      </c>
      <c r="K454" s="131" t="s">
        <v>164</v>
      </c>
      <c r="L454" s="29"/>
      <c r="M454" s="135" t="s">
        <v>1</v>
      </c>
      <c r="N454" s="136" t="s">
        <v>37</v>
      </c>
      <c r="O454" s="137">
        <v>0.496</v>
      </c>
      <c r="P454" s="137">
        <f t="shared" si="41"/>
        <v>0.99199999999999999</v>
      </c>
      <c r="Q454" s="137">
        <v>0</v>
      </c>
      <c r="R454" s="137">
        <f t="shared" si="42"/>
        <v>0</v>
      </c>
      <c r="S454" s="137">
        <v>1.7299999999999999E-2</v>
      </c>
      <c r="T454" s="138">
        <f t="shared" si="43"/>
        <v>3.4599999999999999E-2</v>
      </c>
      <c r="AR454" s="139" t="s">
        <v>255</v>
      </c>
      <c r="AT454" s="139" t="s">
        <v>160</v>
      </c>
      <c r="AU454" s="139" t="s">
        <v>82</v>
      </c>
      <c r="AY454" s="17" t="s">
        <v>158</v>
      </c>
      <c r="BE454" s="140">
        <f t="shared" si="44"/>
        <v>0</v>
      </c>
      <c r="BF454" s="140">
        <f t="shared" si="45"/>
        <v>0</v>
      </c>
      <c r="BG454" s="140">
        <f t="shared" si="46"/>
        <v>0</v>
      </c>
      <c r="BH454" s="140">
        <f t="shared" si="47"/>
        <v>0</v>
      </c>
      <c r="BI454" s="140">
        <f t="shared" si="48"/>
        <v>0</v>
      </c>
      <c r="BJ454" s="17" t="s">
        <v>80</v>
      </c>
      <c r="BK454" s="140">
        <f t="shared" si="49"/>
        <v>0</v>
      </c>
      <c r="BL454" s="17" t="s">
        <v>255</v>
      </c>
      <c r="BM454" s="139" t="s">
        <v>3551</v>
      </c>
    </row>
    <row r="455" spans="2:65" s="1" customFormat="1" ht="24.2" customHeight="1">
      <c r="B455" s="128"/>
      <c r="C455" s="129" t="s">
        <v>1165</v>
      </c>
      <c r="D455" s="129" t="s">
        <v>160</v>
      </c>
      <c r="E455" s="130" t="s">
        <v>3552</v>
      </c>
      <c r="F455" s="131" t="s">
        <v>3553</v>
      </c>
      <c r="G455" s="132" t="s">
        <v>1962</v>
      </c>
      <c r="H455" s="133">
        <v>5</v>
      </c>
      <c r="I455" s="184"/>
      <c r="J455" s="134">
        <f t="shared" si="40"/>
        <v>0</v>
      </c>
      <c r="K455" s="131" t="s">
        <v>164</v>
      </c>
      <c r="L455" s="29"/>
      <c r="M455" s="135" t="s">
        <v>1</v>
      </c>
      <c r="N455" s="136" t="s">
        <v>37</v>
      </c>
      <c r="O455" s="137">
        <v>0.38300000000000001</v>
      </c>
      <c r="P455" s="137">
        <f t="shared" si="41"/>
        <v>1.915</v>
      </c>
      <c r="Q455" s="137">
        <v>0</v>
      </c>
      <c r="R455" s="137">
        <f t="shared" si="42"/>
        <v>0</v>
      </c>
      <c r="S455" s="137">
        <v>7.1499999999999994E-2</v>
      </c>
      <c r="T455" s="138">
        <f t="shared" si="43"/>
        <v>0.35749999999999998</v>
      </c>
      <c r="AR455" s="139" t="s">
        <v>255</v>
      </c>
      <c r="AT455" s="139" t="s">
        <v>160</v>
      </c>
      <c r="AU455" s="139" t="s">
        <v>82</v>
      </c>
      <c r="AY455" s="17" t="s">
        <v>158</v>
      </c>
      <c r="BE455" s="140">
        <f t="shared" si="44"/>
        <v>0</v>
      </c>
      <c r="BF455" s="140">
        <f t="shared" si="45"/>
        <v>0</v>
      </c>
      <c r="BG455" s="140">
        <f t="shared" si="46"/>
        <v>0</v>
      </c>
      <c r="BH455" s="140">
        <f t="shared" si="47"/>
        <v>0</v>
      </c>
      <c r="BI455" s="140">
        <f t="shared" si="48"/>
        <v>0</v>
      </c>
      <c r="BJ455" s="17" t="s">
        <v>80</v>
      </c>
      <c r="BK455" s="140">
        <f t="shared" si="49"/>
        <v>0</v>
      </c>
      <c r="BL455" s="17" t="s">
        <v>255</v>
      </c>
      <c r="BM455" s="139" t="s">
        <v>3554</v>
      </c>
    </row>
    <row r="456" spans="2:65" s="1" customFormat="1" ht="16.5" customHeight="1">
      <c r="B456" s="128"/>
      <c r="C456" s="129" t="s">
        <v>1170</v>
      </c>
      <c r="D456" s="129" t="s">
        <v>160</v>
      </c>
      <c r="E456" s="130" t="s">
        <v>3555</v>
      </c>
      <c r="F456" s="131" t="s">
        <v>3556</v>
      </c>
      <c r="G456" s="132" t="s">
        <v>1962</v>
      </c>
      <c r="H456" s="133">
        <v>1</v>
      </c>
      <c r="I456" s="184"/>
      <c r="J456" s="134">
        <f t="shared" si="40"/>
        <v>0</v>
      </c>
      <c r="K456" s="131" t="s">
        <v>164</v>
      </c>
      <c r="L456" s="29"/>
      <c r="M456" s="135" t="s">
        <v>1</v>
      </c>
      <c r="N456" s="136" t="s">
        <v>37</v>
      </c>
      <c r="O456" s="137">
        <v>0.56899999999999995</v>
      </c>
      <c r="P456" s="137">
        <f t="shared" si="41"/>
        <v>0.56899999999999995</v>
      </c>
      <c r="Q456" s="137">
        <v>0</v>
      </c>
      <c r="R456" s="137">
        <f t="shared" si="42"/>
        <v>0</v>
      </c>
      <c r="S456" s="137">
        <v>3.4700000000000002E-2</v>
      </c>
      <c r="T456" s="138">
        <f t="shared" si="43"/>
        <v>3.4700000000000002E-2</v>
      </c>
      <c r="AR456" s="139" t="s">
        <v>255</v>
      </c>
      <c r="AT456" s="139" t="s">
        <v>160</v>
      </c>
      <c r="AU456" s="139" t="s">
        <v>82</v>
      </c>
      <c r="AY456" s="17" t="s">
        <v>158</v>
      </c>
      <c r="BE456" s="140">
        <f t="shared" si="44"/>
        <v>0</v>
      </c>
      <c r="BF456" s="140">
        <f t="shared" si="45"/>
        <v>0</v>
      </c>
      <c r="BG456" s="140">
        <f t="shared" si="46"/>
        <v>0</v>
      </c>
      <c r="BH456" s="140">
        <f t="shared" si="47"/>
        <v>0</v>
      </c>
      <c r="BI456" s="140">
        <f t="shared" si="48"/>
        <v>0</v>
      </c>
      <c r="BJ456" s="17" t="s">
        <v>80</v>
      </c>
      <c r="BK456" s="140">
        <f t="shared" si="49"/>
        <v>0</v>
      </c>
      <c r="BL456" s="17" t="s">
        <v>255</v>
      </c>
      <c r="BM456" s="139" t="s">
        <v>3557</v>
      </c>
    </row>
    <row r="457" spans="2:65" s="1" customFormat="1" ht="24.2" customHeight="1">
      <c r="B457" s="128"/>
      <c r="C457" s="129" t="s">
        <v>1176</v>
      </c>
      <c r="D457" s="129" t="s">
        <v>160</v>
      </c>
      <c r="E457" s="130" t="s">
        <v>3558</v>
      </c>
      <c r="F457" s="131" t="s">
        <v>3559</v>
      </c>
      <c r="G457" s="132" t="s">
        <v>1962</v>
      </c>
      <c r="H457" s="133">
        <v>1</v>
      </c>
      <c r="I457" s="184"/>
      <c r="J457" s="134">
        <f t="shared" si="40"/>
        <v>0</v>
      </c>
      <c r="K457" s="131" t="s">
        <v>164</v>
      </c>
      <c r="L457" s="29"/>
      <c r="M457" s="135" t="s">
        <v>1</v>
      </c>
      <c r="N457" s="136" t="s">
        <v>37</v>
      </c>
      <c r="O457" s="137">
        <v>1.5</v>
      </c>
      <c r="P457" s="137">
        <f t="shared" si="41"/>
        <v>1.5</v>
      </c>
      <c r="Q457" s="137">
        <v>1.4749999999999999E-2</v>
      </c>
      <c r="R457" s="137">
        <f t="shared" si="42"/>
        <v>1.4749999999999999E-2</v>
      </c>
      <c r="S457" s="137">
        <v>0</v>
      </c>
      <c r="T457" s="138">
        <f t="shared" si="43"/>
        <v>0</v>
      </c>
      <c r="AR457" s="139" t="s">
        <v>255</v>
      </c>
      <c r="AT457" s="139" t="s">
        <v>160</v>
      </c>
      <c r="AU457" s="139" t="s">
        <v>82</v>
      </c>
      <c r="AY457" s="17" t="s">
        <v>158</v>
      </c>
      <c r="BE457" s="140">
        <f t="shared" si="44"/>
        <v>0</v>
      </c>
      <c r="BF457" s="140">
        <f t="shared" si="45"/>
        <v>0</v>
      </c>
      <c r="BG457" s="140">
        <f t="shared" si="46"/>
        <v>0</v>
      </c>
      <c r="BH457" s="140">
        <f t="shared" si="47"/>
        <v>0</v>
      </c>
      <c r="BI457" s="140">
        <f t="shared" si="48"/>
        <v>0</v>
      </c>
      <c r="BJ457" s="17" t="s">
        <v>80</v>
      </c>
      <c r="BK457" s="140">
        <f t="shared" si="49"/>
        <v>0</v>
      </c>
      <c r="BL457" s="17" t="s">
        <v>255</v>
      </c>
      <c r="BM457" s="139" t="s">
        <v>3560</v>
      </c>
    </row>
    <row r="458" spans="2:65" s="1" customFormat="1" ht="24.2" customHeight="1">
      <c r="B458" s="128"/>
      <c r="C458" s="129" t="s">
        <v>1181</v>
      </c>
      <c r="D458" s="129" t="s">
        <v>160</v>
      </c>
      <c r="E458" s="130" t="s">
        <v>3561</v>
      </c>
      <c r="F458" s="131" t="s">
        <v>3562</v>
      </c>
      <c r="G458" s="132" t="s">
        <v>1962</v>
      </c>
      <c r="H458" s="133">
        <v>2</v>
      </c>
      <c r="I458" s="184"/>
      <c r="J458" s="134">
        <f t="shared" si="40"/>
        <v>0</v>
      </c>
      <c r="K458" s="131" t="s">
        <v>164</v>
      </c>
      <c r="L458" s="29"/>
      <c r="M458" s="135" t="s">
        <v>1</v>
      </c>
      <c r="N458" s="136" t="s">
        <v>37</v>
      </c>
      <c r="O458" s="137">
        <v>0.97199999999999998</v>
      </c>
      <c r="P458" s="137">
        <f t="shared" si="41"/>
        <v>1.944</v>
      </c>
      <c r="Q458" s="137">
        <v>0</v>
      </c>
      <c r="R458" s="137">
        <f t="shared" si="42"/>
        <v>0</v>
      </c>
      <c r="S458" s="137">
        <v>0.52905000000000002</v>
      </c>
      <c r="T458" s="138">
        <f t="shared" si="43"/>
        <v>1.0581</v>
      </c>
      <c r="AR458" s="139" t="s">
        <v>255</v>
      </c>
      <c r="AT458" s="139" t="s">
        <v>160</v>
      </c>
      <c r="AU458" s="139" t="s">
        <v>82</v>
      </c>
      <c r="AY458" s="17" t="s">
        <v>158</v>
      </c>
      <c r="BE458" s="140">
        <f t="shared" si="44"/>
        <v>0</v>
      </c>
      <c r="BF458" s="140">
        <f t="shared" si="45"/>
        <v>0</v>
      </c>
      <c r="BG458" s="140">
        <f t="shared" si="46"/>
        <v>0</v>
      </c>
      <c r="BH458" s="140">
        <f t="shared" si="47"/>
        <v>0</v>
      </c>
      <c r="BI458" s="140">
        <f t="shared" si="48"/>
        <v>0</v>
      </c>
      <c r="BJ458" s="17" t="s">
        <v>80</v>
      </c>
      <c r="BK458" s="140">
        <f t="shared" si="49"/>
        <v>0</v>
      </c>
      <c r="BL458" s="17" t="s">
        <v>255</v>
      </c>
      <c r="BM458" s="139" t="s">
        <v>3563</v>
      </c>
    </row>
    <row r="459" spans="2:65" s="1" customFormat="1" ht="24.2" customHeight="1">
      <c r="B459" s="128"/>
      <c r="C459" s="129" t="s">
        <v>1186</v>
      </c>
      <c r="D459" s="129" t="s">
        <v>160</v>
      </c>
      <c r="E459" s="130" t="s">
        <v>3564</v>
      </c>
      <c r="F459" s="131" t="s">
        <v>3565</v>
      </c>
      <c r="G459" s="132" t="s">
        <v>1962</v>
      </c>
      <c r="H459" s="133">
        <v>3</v>
      </c>
      <c r="I459" s="184"/>
      <c r="J459" s="134">
        <f t="shared" si="40"/>
        <v>0</v>
      </c>
      <c r="K459" s="131" t="s">
        <v>164</v>
      </c>
      <c r="L459" s="29"/>
      <c r="M459" s="135" t="s">
        <v>1</v>
      </c>
      <c r="N459" s="136" t="s">
        <v>37</v>
      </c>
      <c r="O459" s="137">
        <v>0.72899999999999998</v>
      </c>
      <c r="P459" s="137">
        <f t="shared" si="41"/>
        <v>2.1869999999999998</v>
      </c>
      <c r="Q459" s="137">
        <v>0</v>
      </c>
      <c r="R459" s="137">
        <f t="shared" si="42"/>
        <v>0</v>
      </c>
      <c r="S459" s="137">
        <v>0.312</v>
      </c>
      <c r="T459" s="138">
        <f t="shared" si="43"/>
        <v>0.93599999999999994</v>
      </c>
      <c r="AR459" s="139" t="s">
        <v>255</v>
      </c>
      <c r="AT459" s="139" t="s">
        <v>160</v>
      </c>
      <c r="AU459" s="139" t="s">
        <v>82</v>
      </c>
      <c r="AY459" s="17" t="s">
        <v>158</v>
      </c>
      <c r="BE459" s="140">
        <f t="shared" si="44"/>
        <v>0</v>
      </c>
      <c r="BF459" s="140">
        <f t="shared" si="45"/>
        <v>0</v>
      </c>
      <c r="BG459" s="140">
        <f t="shared" si="46"/>
        <v>0</v>
      </c>
      <c r="BH459" s="140">
        <f t="shared" si="47"/>
        <v>0</v>
      </c>
      <c r="BI459" s="140">
        <f t="shared" si="48"/>
        <v>0</v>
      </c>
      <c r="BJ459" s="17" t="s">
        <v>80</v>
      </c>
      <c r="BK459" s="140">
        <f t="shared" si="49"/>
        <v>0</v>
      </c>
      <c r="BL459" s="17" t="s">
        <v>255</v>
      </c>
      <c r="BM459" s="139" t="s">
        <v>3566</v>
      </c>
    </row>
    <row r="460" spans="2:65" s="13" customFormat="1">
      <c r="B460" s="147"/>
      <c r="D460" s="142" t="s">
        <v>167</v>
      </c>
      <c r="E460" s="148" t="s">
        <v>1</v>
      </c>
      <c r="F460" s="149" t="s">
        <v>740</v>
      </c>
      <c r="H460" s="150">
        <v>3</v>
      </c>
      <c r="L460" s="147"/>
      <c r="M460" s="151"/>
      <c r="T460" s="152"/>
      <c r="AT460" s="148" t="s">
        <v>167</v>
      </c>
      <c r="AU460" s="148" t="s">
        <v>82</v>
      </c>
      <c r="AV460" s="13" t="s">
        <v>82</v>
      </c>
      <c r="AW460" s="13" t="s">
        <v>28</v>
      </c>
      <c r="AX460" s="13" t="s">
        <v>80</v>
      </c>
      <c r="AY460" s="148" t="s">
        <v>158</v>
      </c>
    </row>
    <row r="461" spans="2:65" s="1" customFormat="1" ht="24.2" customHeight="1">
      <c r="B461" s="128"/>
      <c r="C461" s="129" t="s">
        <v>1192</v>
      </c>
      <c r="D461" s="129" t="s">
        <v>160</v>
      </c>
      <c r="E461" s="130" t="s">
        <v>3567</v>
      </c>
      <c r="F461" s="131" t="s">
        <v>3568</v>
      </c>
      <c r="G461" s="132" t="s">
        <v>1962</v>
      </c>
      <c r="H461" s="133">
        <v>1</v>
      </c>
      <c r="I461" s="184"/>
      <c r="J461" s="134">
        <f t="shared" ref="J461:J470" si="50">ROUND(I461*H461,2)</f>
        <v>0</v>
      </c>
      <c r="K461" s="131" t="s">
        <v>164</v>
      </c>
      <c r="L461" s="29"/>
      <c r="M461" s="135" t="s">
        <v>1</v>
      </c>
      <c r="N461" s="136" t="s">
        <v>37</v>
      </c>
      <c r="O461" s="137">
        <v>0.50700000000000001</v>
      </c>
      <c r="P461" s="137">
        <f t="shared" ref="P461:P470" si="51">O461*H461</f>
        <v>0.50700000000000001</v>
      </c>
      <c r="Q461" s="137">
        <v>6.6E-4</v>
      </c>
      <c r="R461" s="137">
        <f t="shared" ref="R461:R470" si="52">Q461*H461</f>
        <v>6.6E-4</v>
      </c>
      <c r="S461" s="137">
        <v>0</v>
      </c>
      <c r="T461" s="138">
        <f t="shared" ref="T461:T470" si="53">S461*H461</f>
        <v>0</v>
      </c>
      <c r="AR461" s="139" t="s">
        <v>255</v>
      </c>
      <c r="AT461" s="139" t="s">
        <v>160</v>
      </c>
      <c r="AU461" s="139" t="s">
        <v>82</v>
      </c>
      <c r="AY461" s="17" t="s">
        <v>158</v>
      </c>
      <c r="BE461" s="140">
        <f t="shared" ref="BE461:BE470" si="54">IF(N461="základní",J461,0)</f>
        <v>0</v>
      </c>
      <c r="BF461" s="140">
        <f t="shared" ref="BF461:BF470" si="55">IF(N461="snížená",J461,0)</f>
        <v>0</v>
      </c>
      <c r="BG461" s="140">
        <f t="shared" ref="BG461:BG470" si="56">IF(N461="zákl. přenesená",J461,0)</f>
        <v>0</v>
      </c>
      <c r="BH461" s="140">
        <f t="shared" ref="BH461:BH470" si="57">IF(N461="sníž. přenesená",J461,0)</f>
        <v>0</v>
      </c>
      <c r="BI461" s="140">
        <f t="shared" ref="BI461:BI470" si="58">IF(N461="nulová",J461,0)</f>
        <v>0</v>
      </c>
      <c r="BJ461" s="17" t="s">
        <v>80</v>
      </c>
      <c r="BK461" s="140">
        <f t="shared" ref="BK461:BK470" si="59">ROUND(I461*H461,2)</f>
        <v>0</v>
      </c>
      <c r="BL461" s="17" t="s">
        <v>255</v>
      </c>
      <c r="BM461" s="139" t="s">
        <v>3569</v>
      </c>
    </row>
    <row r="462" spans="2:65" s="1" customFormat="1" ht="33" customHeight="1">
      <c r="B462" s="128"/>
      <c r="C462" s="159" t="s">
        <v>1199</v>
      </c>
      <c r="D462" s="159" t="s">
        <v>242</v>
      </c>
      <c r="E462" s="160" t="s">
        <v>3570</v>
      </c>
      <c r="F462" s="161" t="s">
        <v>3571</v>
      </c>
      <c r="G462" s="162" t="s">
        <v>310</v>
      </c>
      <c r="H462" s="163">
        <v>1</v>
      </c>
      <c r="I462" s="188"/>
      <c r="J462" s="164">
        <f t="shared" si="50"/>
        <v>0</v>
      </c>
      <c r="K462" s="161" t="s">
        <v>1</v>
      </c>
      <c r="L462" s="165"/>
      <c r="M462" s="166" t="s">
        <v>1</v>
      </c>
      <c r="N462" s="167" t="s">
        <v>37</v>
      </c>
      <c r="O462" s="137">
        <v>0</v>
      </c>
      <c r="P462" s="137">
        <f t="shared" si="51"/>
        <v>0</v>
      </c>
      <c r="Q462" s="137">
        <v>0.01</v>
      </c>
      <c r="R462" s="137">
        <f t="shared" si="52"/>
        <v>0.01</v>
      </c>
      <c r="S462" s="137">
        <v>0</v>
      </c>
      <c r="T462" s="138">
        <f t="shared" si="53"/>
        <v>0</v>
      </c>
      <c r="AR462" s="139" t="s">
        <v>357</v>
      </c>
      <c r="AT462" s="139" t="s">
        <v>242</v>
      </c>
      <c r="AU462" s="139" t="s">
        <v>82</v>
      </c>
      <c r="AY462" s="17" t="s">
        <v>158</v>
      </c>
      <c r="BE462" s="140">
        <f t="shared" si="54"/>
        <v>0</v>
      </c>
      <c r="BF462" s="140">
        <f t="shared" si="55"/>
        <v>0</v>
      </c>
      <c r="BG462" s="140">
        <f t="shared" si="56"/>
        <v>0</v>
      </c>
      <c r="BH462" s="140">
        <f t="shared" si="57"/>
        <v>0</v>
      </c>
      <c r="BI462" s="140">
        <f t="shared" si="58"/>
        <v>0</v>
      </c>
      <c r="BJ462" s="17" t="s">
        <v>80</v>
      </c>
      <c r="BK462" s="140">
        <f t="shared" si="59"/>
        <v>0</v>
      </c>
      <c r="BL462" s="17" t="s">
        <v>255</v>
      </c>
      <c r="BM462" s="139" t="s">
        <v>3572</v>
      </c>
    </row>
    <row r="463" spans="2:65" s="1" customFormat="1" ht="24.2" customHeight="1">
      <c r="B463" s="128"/>
      <c r="C463" s="129" t="s">
        <v>1206</v>
      </c>
      <c r="D463" s="129" t="s">
        <v>160</v>
      </c>
      <c r="E463" s="130" t="s">
        <v>3573</v>
      </c>
      <c r="F463" s="131" t="s">
        <v>3574</v>
      </c>
      <c r="G463" s="132" t="s">
        <v>1962</v>
      </c>
      <c r="H463" s="133">
        <v>1</v>
      </c>
      <c r="I463" s="184"/>
      <c r="J463" s="134">
        <f t="shared" si="50"/>
        <v>0</v>
      </c>
      <c r="K463" s="131" t="s">
        <v>164</v>
      </c>
      <c r="L463" s="29"/>
      <c r="M463" s="135" t="s">
        <v>1</v>
      </c>
      <c r="N463" s="136" t="s">
        <v>37</v>
      </c>
      <c r="O463" s="137">
        <v>2.5550000000000002</v>
      </c>
      <c r="P463" s="137">
        <f t="shared" si="51"/>
        <v>2.5550000000000002</v>
      </c>
      <c r="Q463" s="137">
        <v>5.4599999999999996E-3</v>
      </c>
      <c r="R463" s="137">
        <f t="shared" si="52"/>
        <v>5.4599999999999996E-3</v>
      </c>
      <c r="S463" s="137">
        <v>0</v>
      </c>
      <c r="T463" s="138">
        <f t="shared" si="53"/>
        <v>0</v>
      </c>
      <c r="AR463" s="139" t="s">
        <v>255</v>
      </c>
      <c r="AT463" s="139" t="s">
        <v>160</v>
      </c>
      <c r="AU463" s="139" t="s">
        <v>82</v>
      </c>
      <c r="AY463" s="17" t="s">
        <v>158</v>
      </c>
      <c r="BE463" s="140">
        <f t="shared" si="54"/>
        <v>0</v>
      </c>
      <c r="BF463" s="140">
        <f t="shared" si="55"/>
        <v>0</v>
      </c>
      <c r="BG463" s="140">
        <f t="shared" si="56"/>
        <v>0</v>
      </c>
      <c r="BH463" s="140">
        <f t="shared" si="57"/>
        <v>0</v>
      </c>
      <c r="BI463" s="140">
        <f t="shared" si="58"/>
        <v>0</v>
      </c>
      <c r="BJ463" s="17" t="s">
        <v>80</v>
      </c>
      <c r="BK463" s="140">
        <f t="shared" si="59"/>
        <v>0</v>
      </c>
      <c r="BL463" s="17" t="s">
        <v>255</v>
      </c>
      <c r="BM463" s="139" t="s">
        <v>3575</v>
      </c>
    </row>
    <row r="464" spans="2:65" s="1" customFormat="1" ht="33" customHeight="1">
      <c r="B464" s="128"/>
      <c r="C464" s="159" t="s">
        <v>1210</v>
      </c>
      <c r="D464" s="159" t="s">
        <v>242</v>
      </c>
      <c r="E464" s="160" t="s">
        <v>3576</v>
      </c>
      <c r="F464" s="161" t="s">
        <v>3577</v>
      </c>
      <c r="G464" s="162" t="s">
        <v>310</v>
      </c>
      <c r="H464" s="163">
        <v>1</v>
      </c>
      <c r="I464" s="188"/>
      <c r="J464" s="164">
        <f t="shared" si="50"/>
        <v>0</v>
      </c>
      <c r="K464" s="161" t="s">
        <v>164</v>
      </c>
      <c r="L464" s="165"/>
      <c r="M464" s="166" t="s">
        <v>1</v>
      </c>
      <c r="N464" s="167" t="s">
        <v>37</v>
      </c>
      <c r="O464" s="137">
        <v>0</v>
      </c>
      <c r="P464" s="137">
        <f t="shared" si="51"/>
        <v>0</v>
      </c>
      <c r="Q464" s="137">
        <v>0.05</v>
      </c>
      <c r="R464" s="137">
        <f t="shared" si="52"/>
        <v>0.05</v>
      </c>
      <c r="S464" s="137">
        <v>0</v>
      </c>
      <c r="T464" s="138">
        <f t="shared" si="53"/>
        <v>0</v>
      </c>
      <c r="AR464" s="139" t="s">
        <v>357</v>
      </c>
      <c r="AT464" s="139" t="s">
        <v>242</v>
      </c>
      <c r="AU464" s="139" t="s">
        <v>82</v>
      </c>
      <c r="AY464" s="17" t="s">
        <v>158</v>
      </c>
      <c r="BE464" s="140">
        <f t="shared" si="54"/>
        <v>0</v>
      </c>
      <c r="BF464" s="140">
        <f t="shared" si="55"/>
        <v>0</v>
      </c>
      <c r="BG464" s="140">
        <f t="shared" si="56"/>
        <v>0</v>
      </c>
      <c r="BH464" s="140">
        <f t="shared" si="57"/>
        <v>0</v>
      </c>
      <c r="BI464" s="140">
        <f t="shared" si="58"/>
        <v>0</v>
      </c>
      <c r="BJ464" s="17" t="s">
        <v>80</v>
      </c>
      <c r="BK464" s="140">
        <f t="shared" si="59"/>
        <v>0</v>
      </c>
      <c r="BL464" s="17" t="s">
        <v>255</v>
      </c>
      <c r="BM464" s="139" t="s">
        <v>3578</v>
      </c>
    </row>
    <row r="465" spans="2:65" s="1" customFormat="1" ht="24.2" customHeight="1">
      <c r="B465" s="128"/>
      <c r="C465" s="129" t="s">
        <v>1215</v>
      </c>
      <c r="D465" s="129" t="s">
        <v>160</v>
      </c>
      <c r="E465" s="130" t="s">
        <v>3579</v>
      </c>
      <c r="F465" s="131" t="s">
        <v>3580</v>
      </c>
      <c r="G465" s="132" t="s">
        <v>1962</v>
      </c>
      <c r="H465" s="133">
        <v>1</v>
      </c>
      <c r="I465" s="184"/>
      <c r="J465" s="134">
        <f t="shared" si="50"/>
        <v>0</v>
      </c>
      <c r="K465" s="131" t="s">
        <v>164</v>
      </c>
      <c r="L465" s="29"/>
      <c r="M465" s="135" t="s">
        <v>1</v>
      </c>
      <c r="N465" s="136" t="s">
        <v>37</v>
      </c>
      <c r="O465" s="137">
        <v>3.2759999999999998</v>
      </c>
      <c r="P465" s="137">
        <f t="shared" si="51"/>
        <v>3.2759999999999998</v>
      </c>
      <c r="Q465" s="137">
        <v>5.11E-3</v>
      </c>
      <c r="R465" s="137">
        <f t="shared" si="52"/>
        <v>5.11E-3</v>
      </c>
      <c r="S465" s="137">
        <v>0</v>
      </c>
      <c r="T465" s="138">
        <f t="shared" si="53"/>
        <v>0</v>
      </c>
      <c r="AR465" s="139" t="s">
        <v>255</v>
      </c>
      <c r="AT465" s="139" t="s">
        <v>160</v>
      </c>
      <c r="AU465" s="139" t="s">
        <v>82</v>
      </c>
      <c r="AY465" s="17" t="s">
        <v>158</v>
      </c>
      <c r="BE465" s="140">
        <f t="shared" si="54"/>
        <v>0</v>
      </c>
      <c r="BF465" s="140">
        <f t="shared" si="55"/>
        <v>0</v>
      </c>
      <c r="BG465" s="140">
        <f t="shared" si="56"/>
        <v>0</v>
      </c>
      <c r="BH465" s="140">
        <f t="shared" si="57"/>
        <v>0</v>
      </c>
      <c r="BI465" s="140">
        <f t="shared" si="58"/>
        <v>0</v>
      </c>
      <c r="BJ465" s="17" t="s">
        <v>80</v>
      </c>
      <c r="BK465" s="140">
        <f t="shared" si="59"/>
        <v>0</v>
      </c>
      <c r="BL465" s="17" t="s">
        <v>255</v>
      </c>
      <c r="BM465" s="139" t="s">
        <v>3581</v>
      </c>
    </row>
    <row r="466" spans="2:65" s="1" customFormat="1" ht="37.9" customHeight="1">
      <c r="B466" s="128"/>
      <c r="C466" s="159" t="s">
        <v>1220</v>
      </c>
      <c r="D466" s="159" t="s">
        <v>242</v>
      </c>
      <c r="E466" s="160" t="s">
        <v>3582</v>
      </c>
      <c r="F466" s="161" t="s">
        <v>3583</v>
      </c>
      <c r="G466" s="162" t="s">
        <v>310</v>
      </c>
      <c r="H466" s="163">
        <v>1</v>
      </c>
      <c r="I466" s="188"/>
      <c r="J466" s="164">
        <f t="shared" si="50"/>
        <v>0</v>
      </c>
      <c r="K466" s="161" t="s">
        <v>164</v>
      </c>
      <c r="L466" s="165"/>
      <c r="M466" s="166" t="s">
        <v>1</v>
      </c>
      <c r="N466" s="167" t="s">
        <v>37</v>
      </c>
      <c r="O466" s="137">
        <v>0</v>
      </c>
      <c r="P466" s="137">
        <f t="shared" si="51"/>
        <v>0</v>
      </c>
      <c r="Q466" s="137">
        <v>8.7999999999999995E-2</v>
      </c>
      <c r="R466" s="137">
        <f t="shared" si="52"/>
        <v>8.7999999999999995E-2</v>
      </c>
      <c r="S466" s="137">
        <v>0</v>
      </c>
      <c r="T466" s="138">
        <f t="shared" si="53"/>
        <v>0</v>
      </c>
      <c r="AR466" s="139" t="s">
        <v>357</v>
      </c>
      <c r="AT466" s="139" t="s">
        <v>242</v>
      </c>
      <c r="AU466" s="139" t="s">
        <v>82</v>
      </c>
      <c r="AY466" s="17" t="s">
        <v>158</v>
      </c>
      <c r="BE466" s="140">
        <f t="shared" si="54"/>
        <v>0</v>
      </c>
      <c r="BF466" s="140">
        <f t="shared" si="55"/>
        <v>0</v>
      </c>
      <c r="BG466" s="140">
        <f t="shared" si="56"/>
        <v>0</v>
      </c>
      <c r="BH466" s="140">
        <f t="shared" si="57"/>
        <v>0</v>
      </c>
      <c r="BI466" s="140">
        <f t="shared" si="58"/>
        <v>0</v>
      </c>
      <c r="BJ466" s="17" t="s">
        <v>80</v>
      </c>
      <c r="BK466" s="140">
        <f t="shared" si="59"/>
        <v>0</v>
      </c>
      <c r="BL466" s="17" t="s">
        <v>255</v>
      </c>
      <c r="BM466" s="139" t="s">
        <v>3584</v>
      </c>
    </row>
    <row r="467" spans="2:65" s="1" customFormat="1" ht="16.5" customHeight="1">
      <c r="B467" s="128"/>
      <c r="C467" s="129" t="s">
        <v>1224</v>
      </c>
      <c r="D467" s="129" t="s">
        <v>160</v>
      </c>
      <c r="E467" s="130" t="s">
        <v>3585</v>
      </c>
      <c r="F467" s="131" t="s">
        <v>3586</v>
      </c>
      <c r="G467" s="132" t="s">
        <v>310</v>
      </c>
      <c r="H467" s="133">
        <v>20</v>
      </c>
      <c r="I467" s="184"/>
      <c r="J467" s="134">
        <f t="shared" si="50"/>
        <v>0</v>
      </c>
      <c r="K467" s="131" t="s">
        <v>164</v>
      </c>
      <c r="L467" s="29"/>
      <c r="M467" s="135" t="s">
        <v>1</v>
      </c>
      <c r="N467" s="136" t="s">
        <v>37</v>
      </c>
      <c r="O467" s="137">
        <v>0.114</v>
      </c>
      <c r="P467" s="137">
        <f t="shared" si="51"/>
        <v>2.2800000000000002</v>
      </c>
      <c r="Q467" s="137">
        <v>0</v>
      </c>
      <c r="R467" s="137">
        <f t="shared" si="52"/>
        <v>0</v>
      </c>
      <c r="S467" s="137">
        <v>4.8999999999999998E-4</v>
      </c>
      <c r="T467" s="138">
        <f t="shared" si="53"/>
        <v>9.7999999999999997E-3</v>
      </c>
      <c r="AR467" s="139" t="s">
        <v>255</v>
      </c>
      <c r="AT467" s="139" t="s">
        <v>160</v>
      </c>
      <c r="AU467" s="139" t="s">
        <v>82</v>
      </c>
      <c r="AY467" s="17" t="s">
        <v>158</v>
      </c>
      <c r="BE467" s="140">
        <f t="shared" si="54"/>
        <v>0</v>
      </c>
      <c r="BF467" s="140">
        <f t="shared" si="55"/>
        <v>0</v>
      </c>
      <c r="BG467" s="140">
        <f t="shared" si="56"/>
        <v>0</v>
      </c>
      <c r="BH467" s="140">
        <f t="shared" si="57"/>
        <v>0</v>
      </c>
      <c r="BI467" s="140">
        <f t="shared" si="58"/>
        <v>0</v>
      </c>
      <c r="BJ467" s="17" t="s">
        <v>80</v>
      </c>
      <c r="BK467" s="140">
        <f t="shared" si="59"/>
        <v>0</v>
      </c>
      <c r="BL467" s="17" t="s">
        <v>255</v>
      </c>
      <c r="BM467" s="139" t="s">
        <v>3587</v>
      </c>
    </row>
    <row r="468" spans="2:65" s="1" customFormat="1" ht="24.2" customHeight="1">
      <c r="B468" s="128"/>
      <c r="C468" s="129" t="s">
        <v>1238</v>
      </c>
      <c r="D468" s="129" t="s">
        <v>160</v>
      </c>
      <c r="E468" s="130" t="s">
        <v>3588</v>
      </c>
      <c r="F468" s="131" t="s">
        <v>3589</v>
      </c>
      <c r="G468" s="132" t="s">
        <v>1962</v>
      </c>
      <c r="H468" s="133">
        <v>25</v>
      </c>
      <c r="I468" s="184"/>
      <c r="J468" s="134">
        <f t="shared" si="50"/>
        <v>0</v>
      </c>
      <c r="K468" s="131" t="s">
        <v>164</v>
      </c>
      <c r="L468" s="29"/>
      <c r="M468" s="135" t="s">
        <v>1</v>
      </c>
      <c r="N468" s="136" t="s">
        <v>37</v>
      </c>
      <c r="O468" s="137">
        <v>0.22700000000000001</v>
      </c>
      <c r="P468" s="137">
        <f t="shared" si="51"/>
        <v>5.6749999999999998</v>
      </c>
      <c r="Q468" s="137">
        <v>2.4000000000000001E-4</v>
      </c>
      <c r="R468" s="137">
        <f t="shared" si="52"/>
        <v>6.0000000000000001E-3</v>
      </c>
      <c r="S468" s="137">
        <v>0</v>
      </c>
      <c r="T468" s="138">
        <f t="shared" si="53"/>
        <v>0</v>
      </c>
      <c r="AR468" s="139" t="s">
        <v>255</v>
      </c>
      <c r="AT468" s="139" t="s">
        <v>160</v>
      </c>
      <c r="AU468" s="139" t="s">
        <v>82</v>
      </c>
      <c r="AY468" s="17" t="s">
        <v>158</v>
      </c>
      <c r="BE468" s="140">
        <f t="shared" si="54"/>
        <v>0</v>
      </c>
      <c r="BF468" s="140">
        <f t="shared" si="55"/>
        <v>0</v>
      </c>
      <c r="BG468" s="140">
        <f t="shared" si="56"/>
        <v>0</v>
      </c>
      <c r="BH468" s="140">
        <f t="shared" si="57"/>
        <v>0</v>
      </c>
      <c r="BI468" s="140">
        <f t="shared" si="58"/>
        <v>0</v>
      </c>
      <c r="BJ468" s="17" t="s">
        <v>80</v>
      </c>
      <c r="BK468" s="140">
        <f t="shared" si="59"/>
        <v>0</v>
      </c>
      <c r="BL468" s="17" t="s">
        <v>255</v>
      </c>
      <c r="BM468" s="139" t="s">
        <v>3590</v>
      </c>
    </row>
    <row r="469" spans="2:65" s="1" customFormat="1" ht="16.5" customHeight="1">
      <c r="B469" s="128"/>
      <c r="C469" s="129" t="s">
        <v>1245</v>
      </c>
      <c r="D469" s="129" t="s">
        <v>160</v>
      </c>
      <c r="E469" s="130" t="s">
        <v>3591</v>
      </c>
      <c r="F469" s="131" t="s">
        <v>3592</v>
      </c>
      <c r="G469" s="132" t="s">
        <v>1962</v>
      </c>
      <c r="H469" s="133">
        <v>16</v>
      </c>
      <c r="I469" s="184"/>
      <c r="J469" s="134">
        <f t="shared" si="50"/>
        <v>0</v>
      </c>
      <c r="K469" s="131" t="s">
        <v>164</v>
      </c>
      <c r="L469" s="29"/>
      <c r="M469" s="135" t="s">
        <v>1</v>
      </c>
      <c r="N469" s="136" t="s">
        <v>37</v>
      </c>
      <c r="O469" s="137">
        <v>0.217</v>
      </c>
      <c r="P469" s="137">
        <f t="shared" si="51"/>
        <v>3.472</v>
      </c>
      <c r="Q469" s="137">
        <v>0</v>
      </c>
      <c r="R469" s="137">
        <f t="shared" si="52"/>
        <v>0</v>
      </c>
      <c r="S469" s="137">
        <v>1.56E-3</v>
      </c>
      <c r="T469" s="138">
        <f t="shared" si="53"/>
        <v>2.496E-2</v>
      </c>
      <c r="AR469" s="139" t="s">
        <v>255</v>
      </c>
      <c r="AT469" s="139" t="s">
        <v>160</v>
      </c>
      <c r="AU469" s="139" t="s">
        <v>82</v>
      </c>
      <c r="AY469" s="17" t="s">
        <v>158</v>
      </c>
      <c r="BE469" s="140">
        <f t="shared" si="54"/>
        <v>0</v>
      </c>
      <c r="BF469" s="140">
        <f t="shared" si="55"/>
        <v>0</v>
      </c>
      <c r="BG469" s="140">
        <f t="shared" si="56"/>
        <v>0</v>
      </c>
      <c r="BH469" s="140">
        <f t="shared" si="57"/>
        <v>0</v>
      </c>
      <c r="BI469" s="140">
        <f t="shared" si="58"/>
        <v>0</v>
      </c>
      <c r="BJ469" s="17" t="s">
        <v>80</v>
      </c>
      <c r="BK469" s="140">
        <f t="shared" si="59"/>
        <v>0</v>
      </c>
      <c r="BL469" s="17" t="s">
        <v>255</v>
      </c>
      <c r="BM469" s="139" t="s">
        <v>3593</v>
      </c>
    </row>
    <row r="470" spans="2:65" s="1" customFormat="1" ht="21.75" customHeight="1">
      <c r="B470" s="128"/>
      <c r="C470" s="129" t="s">
        <v>1250</v>
      </c>
      <c r="D470" s="129" t="s">
        <v>160</v>
      </c>
      <c r="E470" s="130" t="s">
        <v>3594</v>
      </c>
      <c r="F470" s="131" t="s">
        <v>3595</v>
      </c>
      <c r="G470" s="132" t="s">
        <v>310</v>
      </c>
      <c r="H470" s="133">
        <v>1</v>
      </c>
      <c r="I470" s="184"/>
      <c r="J470" s="134">
        <f t="shared" si="50"/>
        <v>0</v>
      </c>
      <c r="K470" s="131" t="s">
        <v>164</v>
      </c>
      <c r="L470" s="29"/>
      <c r="M470" s="135" t="s">
        <v>1</v>
      </c>
      <c r="N470" s="136" t="s">
        <v>37</v>
      </c>
      <c r="O470" s="137">
        <v>0.41399999999999998</v>
      </c>
      <c r="P470" s="137">
        <f t="shared" si="51"/>
        <v>0.41399999999999998</v>
      </c>
      <c r="Q470" s="137">
        <v>1.6000000000000001E-4</v>
      </c>
      <c r="R470" s="137">
        <f t="shared" si="52"/>
        <v>1.6000000000000001E-4</v>
      </c>
      <c r="S470" s="137">
        <v>0</v>
      </c>
      <c r="T470" s="138">
        <f t="shared" si="53"/>
        <v>0</v>
      </c>
      <c r="AR470" s="139" t="s">
        <v>255</v>
      </c>
      <c r="AT470" s="139" t="s">
        <v>160</v>
      </c>
      <c r="AU470" s="139" t="s">
        <v>82</v>
      </c>
      <c r="AY470" s="17" t="s">
        <v>158</v>
      </c>
      <c r="BE470" s="140">
        <f t="shared" si="54"/>
        <v>0</v>
      </c>
      <c r="BF470" s="140">
        <f t="shared" si="55"/>
        <v>0</v>
      </c>
      <c r="BG470" s="140">
        <f t="shared" si="56"/>
        <v>0</v>
      </c>
      <c r="BH470" s="140">
        <f t="shared" si="57"/>
        <v>0</v>
      </c>
      <c r="BI470" s="140">
        <f t="shared" si="58"/>
        <v>0</v>
      </c>
      <c r="BJ470" s="17" t="s">
        <v>80</v>
      </c>
      <c r="BK470" s="140">
        <f t="shared" si="59"/>
        <v>0</v>
      </c>
      <c r="BL470" s="17" t="s">
        <v>255</v>
      </c>
      <c r="BM470" s="139" t="s">
        <v>3596</v>
      </c>
    </row>
    <row r="471" spans="2:65" s="13" customFormat="1">
      <c r="B471" s="147"/>
      <c r="D471" s="142" t="s">
        <v>167</v>
      </c>
      <c r="E471" s="148" t="s">
        <v>1</v>
      </c>
      <c r="F471" s="149" t="s">
        <v>3597</v>
      </c>
      <c r="H471" s="150">
        <v>1</v>
      </c>
      <c r="L471" s="147"/>
      <c r="M471" s="151"/>
      <c r="T471" s="152"/>
      <c r="AT471" s="148" t="s">
        <v>167</v>
      </c>
      <c r="AU471" s="148" t="s">
        <v>82</v>
      </c>
      <c r="AV471" s="13" t="s">
        <v>82</v>
      </c>
      <c r="AW471" s="13" t="s">
        <v>28</v>
      </c>
      <c r="AX471" s="13" t="s">
        <v>80</v>
      </c>
      <c r="AY471" s="148" t="s">
        <v>158</v>
      </c>
    </row>
    <row r="472" spans="2:65" s="1" customFormat="1" ht="24.2" customHeight="1">
      <c r="B472" s="128"/>
      <c r="C472" s="159" t="s">
        <v>1254</v>
      </c>
      <c r="D472" s="159" t="s">
        <v>242</v>
      </c>
      <c r="E472" s="160" t="s">
        <v>3598</v>
      </c>
      <c r="F472" s="161" t="s">
        <v>3599</v>
      </c>
      <c r="G472" s="162" t="s">
        <v>310</v>
      </c>
      <c r="H472" s="163">
        <v>1</v>
      </c>
      <c r="I472" s="188"/>
      <c r="J472" s="164">
        <f t="shared" ref="J472:J487" si="60">ROUND(I472*H472,2)</f>
        <v>0</v>
      </c>
      <c r="K472" s="161" t="s">
        <v>164</v>
      </c>
      <c r="L472" s="165"/>
      <c r="M472" s="166" t="s">
        <v>1</v>
      </c>
      <c r="N472" s="167" t="s">
        <v>37</v>
      </c>
      <c r="O472" s="137">
        <v>0</v>
      </c>
      <c r="P472" s="137">
        <f t="shared" ref="P472:P487" si="61">O472*H472</f>
        <v>0</v>
      </c>
      <c r="Q472" s="137">
        <v>1.56E-3</v>
      </c>
      <c r="R472" s="137">
        <f t="shared" ref="R472:R487" si="62">Q472*H472</f>
        <v>1.56E-3</v>
      </c>
      <c r="S472" s="137">
        <v>0</v>
      </c>
      <c r="T472" s="138">
        <f t="shared" ref="T472:T487" si="63">S472*H472</f>
        <v>0</v>
      </c>
      <c r="AR472" s="139" t="s">
        <v>357</v>
      </c>
      <c r="AT472" s="139" t="s">
        <v>242</v>
      </c>
      <c r="AU472" s="139" t="s">
        <v>82</v>
      </c>
      <c r="AY472" s="17" t="s">
        <v>158</v>
      </c>
      <c r="BE472" s="140">
        <f t="shared" ref="BE472:BE487" si="64">IF(N472="základní",J472,0)</f>
        <v>0</v>
      </c>
      <c r="BF472" s="140">
        <f t="shared" ref="BF472:BF487" si="65">IF(N472="snížená",J472,0)</f>
        <v>0</v>
      </c>
      <c r="BG472" s="140">
        <f t="shared" ref="BG472:BG487" si="66">IF(N472="zákl. přenesená",J472,0)</f>
        <v>0</v>
      </c>
      <c r="BH472" s="140">
        <f t="shared" ref="BH472:BH487" si="67">IF(N472="sníž. přenesená",J472,0)</f>
        <v>0</v>
      </c>
      <c r="BI472" s="140">
        <f t="shared" ref="BI472:BI487" si="68">IF(N472="nulová",J472,0)</f>
        <v>0</v>
      </c>
      <c r="BJ472" s="17" t="s">
        <v>80</v>
      </c>
      <c r="BK472" s="140">
        <f t="shared" ref="BK472:BK487" si="69">ROUND(I472*H472,2)</f>
        <v>0</v>
      </c>
      <c r="BL472" s="17" t="s">
        <v>255</v>
      </c>
      <c r="BM472" s="139" t="s">
        <v>3600</v>
      </c>
    </row>
    <row r="473" spans="2:65" s="1" customFormat="1" ht="16.5" customHeight="1">
      <c r="B473" s="128"/>
      <c r="C473" s="129" t="s">
        <v>1258</v>
      </c>
      <c r="D473" s="129" t="s">
        <v>160</v>
      </c>
      <c r="E473" s="130" t="s">
        <v>3601</v>
      </c>
      <c r="F473" s="131" t="s">
        <v>3602</v>
      </c>
      <c r="G473" s="132" t="s">
        <v>310</v>
      </c>
      <c r="H473" s="133">
        <v>2</v>
      </c>
      <c r="I473" s="184"/>
      <c r="J473" s="134">
        <f t="shared" si="60"/>
        <v>0</v>
      </c>
      <c r="K473" s="131" t="s">
        <v>164</v>
      </c>
      <c r="L473" s="29"/>
      <c r="M473" s="135" t="s">
        <v>1</v>
      </c>
      <c r="N473" s="136" t="s">
        <v>37</v>
      </c>
      <c r="O473" s="137">
        <v>0.44500000000000001</v>
      </c>
      <c r="P473" s="137">
        <f t="shared" si="61"/>
        <v>0.89</v>
      </c>
      <c r="Q473" s="137">
        <v>0</v>
      </c>
      <c r="R473" s="137">
        <f t="shared" si="62"/>
        <v>0</v>
      </c>
      <c r="S473" s="137">
        <v>0</v>
      </c>
      <c r="T473" s="138">
        <f t="shared" si="63"/>
        <v>0</v>
      </c>
      <c r="AR473" s="139" t="s">
        <v>255</v>
      </c>
      <c r="AT473" s="139" t="s">
        <v>160</v>
      </c>
      <c r="AU473" s="139" t="s">
        <v>82</v>
      </c>
      <c r="AY473" s="17" t="s">
        <v>158</v>
      </c>
      <c r="BE473" s="140">
        <f t="shared" si="64"/>
        <v>0</v>
      </c>
      <c r="BF473" s="140">
        <f t="shared" si="65"/>
        <v>0</v>
      </c>
      <c r="BG473" s="140">
        <f t="shared" si="66"/>
        <v>0</v>
      </c>
      <c r="BH473" s="140">
        <f t="shared" si="67"/>
        <v>0</v>
      </c>
      <c r="BI473" s="140">
        <f t="shared" si="68"/>
        <v>0</v>
      </c>
      <c r="BJ473" s="17" t="s">
        <v>80</v>
      </c>
      <c r="BK473" s="140">
        <f t="shared" si="69"/>
        <v>0</v>
      </c>
      <c r="BL473" s="17" t="s">
        <v>255</v>
      </c>
      <c r="BM473" s="139" t="s">
        <v>3603</v>
      </c>
    </row>
    <row r="474" spans="2:65" s="1" customFormat="1" ht="24.2" customHeight="1">
      <c r="B474" s="128"/>
      <c r="C474" s="159" t="s">
        <v>1262</v>
      </c>
      <c r="D474" s="159" t="s">
        <v>242</v>
      </c>
      <c r="E474" s="160" t="s">
        <v>3604</v>
      </c>
      <c r="F474" s="161" t="s">
        <v>3605</v>
      </c>
      <c r="G474" s="162" t="s">
        <v>310</v>
      </c>
      <c r="H474" s="163">
        <v>2</v>
      </c>
      <c r="I474" s="188"/>
      <c r="J474" s="164">
        <f t="shared" si="60"/>
        <v>0</v>
      </c>
      <c r="K474" s="161" t="s">
        <v>164</v>
      </c>
      <c r="L474" s="165"/>
      <c r="M474" s="166" t="s">
        <v>1</v>
      </c>
      <c r="N474" s="167" t="s">
        <v>37</v>
      </c>
      <c r="O474" s="137">
        <v>0</v>
      </c>
      <c r="P474" s="137">
        <f t="shared" si="61"/>
        <v>0</v>
      </c>
      <c r="Q474" s="137">
        <v>1.8E-3</v>
      </c>
      <c r="R474" s="137">
        <f t="shared" si="62"/>
        <v>3.5999999999999999E-3</v>
      </c>
      <c r="S474" s="137">
        <v>0</v>
      </c>
      <c r="T474" s="138">
        <f t="shared" si="63"/>
        <v>0</v>
      </c>
      <c r="AR474" s="139" t="s">
        <v>357</v>
      </c>
      <c r="AT474" s="139" t="s">
        <v>242</v>
      </c>
      <c r="AU474" s="139" t="s">
        <v>82</v>
      </c>
      <c r="AY474" s="17" t="s">
        <v>158</v>
      </c>
      <c r="BE474" s="140">
        <f t="shared" si="64"/>
        <v>0</v>
      </c>
      <c r="BF474" s="140">
        <f t="shared" si="65"/>
        <v>0</v>
      </c>
      <c r="BG474" s="140">
        <f t="shared" si="66"/>
        <v>0</v>
      </c>
      <c r="BH474" s="140">
        <f t="shared" si="67"/>
        <v>0</v>
      </c>
      <c r="BI474" s="140">
        <f t="shared" si="68"/>
        <v>0</v>
      </c>
      <c r="BJ474" s="17" t="s">
        <v>80</v>
      </c>
      <c r="BK474" s="140">
        <f t="shared" si="69"/>
        <v>0</v>
      </c>
      <c r="BL474" s="17" t="s">
        <v>255</v>
      </c>
      <c r="BM474" s="139" t="s">
        <v>3606</v>
      </c>
    </row>
    <row r="475" spans="2:65" s="1" customFormat="1" ht="24.2" customHeight="1">
      <c r="B475" s="128"/>
      <c r="C475" s="129" t="s">
        <v>1268</v>
      </c>
      <c r="D475" s="129" t="s">
        <v>160</v>
      </c>
      <c r="E475" s="130" t="s">
        <v>3607</v>
      </c>
      <c r="F475" s="131" t="s">
        <v>3608</v>
      </c>
      <c r="G475" s="132" t="s">
        <v>310</v>
      </c>
      <c r="H475" s="133">
        <v>9</v>
      </c>
      <c r="I475" s="184"/>
      <c r="J475" s="134">
        <f t="shared" si="60"/>
        <v>0</v>
      </c>
      <c r="K475" s="131" t="s">
        <v>164</v>
      </c>
      <c r="L475" s="29"/>
      <c r="M475" s="135" t="s">
        <v>1</v>
      </c>
      <c r="N475" s="136" t="s">
        <v>37</v>
      </c>
      <c r="O475" s="137">
        <v>0.32</v>
      </c>
      <c r="P475" s="137">
        <f t="shared" si="61"/>
        <v>2.88</v>
      </c>
      <c r="Q475" s="137">
        <v>4.0000000000000003E-5</v>
      </c>
      <c r="R475" s="137">
        <f t="shared" si="62"/>
        <v>3.6000000000000002E-4</v>
      </c>
      <c r="S475" s="137">
        <v>0</v>
      </c>
      <c r="T475" s="138">
        <f t="shared" si="63"/>
        <v>0</v>
      </c>
      <c r="AR475" s="139" t="s">
        <v>255</v>
      </c>
      <c r="AT475" s="139" t="s">
        <v>160</v>
      </c>
      <c r="AU475" s="139" t="s">
        <v>82</v>
      </c>
      <c r="AY475" s="17" t="s">
        <v>158</v>
      </c>
      <c r="BE475" s="140">
        <f t="shared" si="64"/>
        <v>0</v>
      </c>
      <c r="BF475" s="140">
        <f t="shared" si="65"/>
        <v>0</v>
      </c>
      <c r="BG475" s="140">
        <f t="shared" si="66"/>
        <v>0</v>
      </c>
      <c r="BH475" s="140">
        <f t="shared" si="67"/>
        <v>0</v>
      </c>
      <c r="BI475" s="140">
        <f t="shared" si="68"/>
        <v>0</v>
      </c>
      <c r="BJ475" s="17" t="s">
        <v>80</v>
      </c>
      <c r="BK475" s="140">
        <f t="shared" si="69"/>
        <v>0</v>
      </c>
      <c r="BL475" s="17" t="s">
        <v>255</v>
      </c>
      <c r="BM475" s="139" t="s">
        <v>3609</v>
      </c>
    </row>
    <row r="476" spans="2:65" s="1" customFormat="1" ht="40.5" customHeight="1">
      <c r="B476" s="128"/>
      <c r="C476" s="159" t="s">
        <v>1278</v>
      </c>
      <c r="D476" s="159" t="s">
        <v>242</v>
      </c>
      <c r="E476" s="160" t="s">
        <v>3610</v>
      </c>
      <c r="F476" s="161" t="s">
        <v>4731</v>
      </c>
      <c r="G476" s="162" t="s">
        <v>310</v>
      </c>
      <c r="H476" s="163">
        <v>9</v>
      </c>
      <c r="I476" s="188"/>
      <c r="J476" s="164">
        <f t="shared" si="60"/>
        <v>0</v>
      </c>
      <c r="K476" s="161" t="s">
        <v>164</v>
      </c>
      <c r="L476" s="165"/>
      <c r="M476" s="166" t="s">
        <v>1</v>
      </c>
      <c r="N476" s="167" t="s">
        <v>37</v>
      </c>
      <c r="O476" s="137">
        <v>0</v>
      </c>
      <c r="P476" s="137">
        <f t="shared" si="61"/>
        <v>0</v>
      </c>
      <c r="Q476" s="137">
        <v>1.8E-3</v>
      </c>
      <c r="R476" s="137">
        <f t="shared" si="62"/>
        <v>1.6199999999999999E-2</v>
      </c>
      <c r="S476" s="137">
        <v>0</v>
      </c>
      <c r="T476" s="138">
        <f t="shared" si="63"/>
        <v>0</v>
      </c>
      <c r="AR476" s="139" t="s">
        <v>357</v>
      </c>
      <c r="AT476" s="139" t="s">
        <v>242</v>
      </c>
      <c r="AU476" s="139" t="s">
        <v>82</v>
      </c>
      <c r="AY476" s="17" t="s">
        <v>158</v>
      </c>
      <c r="BE476" s="140">
        <f t="shared" si="64"/>
        <v>0</v>
      </c>
      <c r="BF476" s="140">
        <f t="shared" si="65"/>
        <v>0</v>
      </c>
      <c r="BG476" s="140">
        <f t="shared" si="66"/>
        <v>0</v>
      </c>
      <c r="BH476" s="140">
        <f t="shared" si="67"/>
        <v>0</v>
      </c>
      <c r="BI476" s="140">
        <f t="shared" si="68"/>
        <v>0</v>
      </c>
      <c r="BJ476" s="17" t="s">
        <v>80</v>
      </c>
      <c r="BK476" s="140">
        <f t="shared" si="69"/>
        <v>0</v>
      </c>
      <c r="BL476" s="17" t="s">
        <v>255</v>
      </c>
      <c r="BM476" s="139" t="s">
        <v>3611</v>
      </c>
    </row>
    <row r="477" spans="2:65" s="1" customFormat="1" ht="16.5" customHeight="1">
      <c r="B477" s="128"/>
      <c r="C477" s="129" t="s">
        <v>1286</v>
      </c>
      <c r="D477" s="129" t="s">
        <v>160</v>
      </c>
      <c r="E477" s="130" t="s">
        <v>3612</v>
      </c>
      <c r="F477" s="131" t="s">
        <v>3613</v>
      </c>
      <c r="G477" s="132" t="s">
        <v>310</v>
      </c>
      <c r="H477" s="133">
        <v>2</v>
      </c>
      <c r="I477" s="184"/>
      <c r="J477" s="134">
        <f t="shared" si="60"/>
        <v>0</v>
      </c>
      <c r="K477" s="131" t="s">
        <v>164</v>
      </c>
      <c r="L477" s="29"/>
      <c r="M477" s="135" t="s">
        <v>1</v>
      </c>
      <c r="N477" s="136" t="s">
        <v>37</v>
      </c>
      <c r="O477" s="137">
        <v>0.40699999999999997</v>
      </c>
      <c r="P477" s="137">
        <f t="shared" si="61"/>
        <v>0.81399999999999995</v>
      </c>
      <c r="Q477" s="137">
        <v>0</v>
      </c>
      <c r="R477" s="137">
        <f t="shared" si="62"/>
        <v>0</v>
      </c>
      <c r="S477" s="137">
        <v>2.2499999999999998E-3</v>
      </c>
      <c r="T477" s="138">
        <f t="shared" si="63"/>
        <v>4.4999999999999997E-3</v>
      </c>
      <c r="AR477" s="139" t="s">
        <v>255</v>
      </c>
      <c r="AT477" s="139" t="s">
        <v>160</v>
      </c>
      <c r="AU477" s="139" t="s">
        <v>82</v>
      </c>
      <c r="AY477" s="17" t="s">
        <v>158</v>
      </c>
      <c r="BE477" s="140">
        <f t="shared" si="64"/>
        <v>0</v>
      </c>
      <c r="BF477" s="140">
        <f t="shared" si="65"/>
        <v>0</v>
      </c>
      <c r="BG477" s="140">
        <f t="shared" si="66"/>
        <v>0</v>
      </c>
      <c r="BH477" s="140">
        <f t="shared" si="67"/>
        <v>0</v>
      </c>
      <c r="BI477" s="140">
        <f t="shared" si="68"/>
        <v>0</v>
      </c>
      <c r="BJ477" s="17" t="s">
        <v>80</v>
      </c>
      <c r="BK477" s="140">
        <f t="shared" si="69"/>
        <v>0</v>
      </c>
      <c r="BL477" s="17" t="s">
        <v>255</v>
      </c>
      <c r="BM477" s="139" t="s">
        <v>3614</v>
      </c>
    </row>
    <row r="478" spans="2:65" s="1" customFormat="1" ht="24.2" customHeight="1">
      <c r="B478" s="128"/>
      <c r="C478" s="129" t="s">
        <v>1294</v>
      </c>
      <c r="D478" s="129" t="s">
        <v>160</v>
      </c>
      <c r="E478" s="130" t="s">
        <v>3615</v>
      </c>
      <c r="F478" s="131" t="s">
        <v>3616</v>
      </c>
      <c r="G478" s="132" t="s">
        <v>310</v>
      </c>
      <c r="H478" s="133">
        <v>2</v>
      </c>
      <c r="I478" s="184"/>
      <c r="J478" s="134">
        <f t="shared" si="60"/>
        <v>0</v>
      </c>
      <c r="K478" s="131" t="s">
        <v>164</v>
      </c>
      <c r="L478" s="29"/>
      <c r="M478" s="135" t="s">
        <v>1</v>
      </c>
      <c r="N478" s="136" t="s">
        <v>37</v>
      </c>
      <c r="O478" s="137">
        <v>0.65500000000000003</v>
      </c>
      <c r="P478" s="137">
        <f t="shared" si="61"/>
        <v>1.31</v>
      </c>
      <c r="Q478" s="137">
        <v>1.2E-4</v>
      </c>
      <c r="R478" s="137">
        <f t="shared" si="62"/>
        <v>2.4000000000000001E-4</v>
      </c>
      <c r="S478" s="137">
        <v>0</v>
      </c>
      <c r="T478" s="138">
        <f t="shared" si="63"/>
        <v>0</v>
      </c>
      <c r="AR478" s="139" t="s">
        <v>255</v>
      </c>
      <c r="AT478" s="139" t="s">
        <v>160</v>
      </c>
      <c r="AU478" s="139" t="s">
        <v>82</v>
      </c>
      <c r="AY478" s="17" t="s">
        <v>158</v>
      </c>
      <c r="BE478" s="140">
        <f t="shared" si="64"/>
        <v>0</v>
      </c>
      <c r="BF478" s="140">
        <f t="shared" si="65"/>
        <v>0</v>
      </c>
      <c r="BG478" s="140">
        <f t="shared" si="66"/>
        <v>0</v>
      </c>
      <c r="BH478" s="140">
        <f t="shared" si="67"/>
        <v>0</v>
      </c>
      <c r="BI478" s="140">
        <f t="shared" si="68"/>
        <v>0</v>
      </c>
      <c r="BJ478" s="17" t="s">
        <v>80</v>
      </c>
      <c r="BK478" s="140">
        <f t="shared" si="69"/>
        <v>0</v>
      </c>
      <c r="BL478" s="17" t="s">
        <v>255</v>
      </c>
      <c r="BM478" s="139" t="s">
        <v>3617</v>
      </c>
    </row>
    <row r="479" spans="2:65" s="1" customFormat="1" ht="24.2" customHeight="1">
      <c r="B479" s="128"/>
      <c r="C479" s="159" t="s">
        <v>1298</v>
      </c>
      <c r="D479" s="159" t="s">
        <v>242</v>
      </c>
      <c r="E479" s="160" t="s">
        <v>3618</v>
      </c>
      <c r="F479" s="161" t="s">
        <v>3619</v>
      </c>
      <c r="G479" s="162" t="s">
        <v>310</v>
      </c>
      <c r="H479" s="163">
        <v>2</v>
      </c>
      <c r="I479" s="188"/>
      <c r="J479" s="164">
        <f t="shared" si="60"/>
        <v>0</v>
      </c>
      <c r="K479" s="161" t="s">
        <v>164</v>
      </c>
      <c r="L479" s="165"/>
      <c r="M479" s="166" t="s">
        <v>1</v>
      </c>
      <c r="N479" s="167" t="s">
        <v>37</v>
      </c>
      <c r="O479" s="137">
        <v>0</v>
      </c>
      <c r="P479" s="137">
        <f t="shared" si="61"/>
        <v>0</v>
      </c>
      <c r="Q479" s="137">
        <v>5.3800000000000002E-3</v>
      </c>
      <c r="R479" s="137">
        <f t="shared" si="62"/>
        <v>1.076E-2</v>
      </c>
      <c r="S479" s="137">
        <v>0</v>
      </c>
      <c r="T479" s="138">
        <f t="shared" si="63"/>
        <v>0</v>
      </c>
      <c r="AR479" s="139" t="s">
        <v>357</v>
      </c>
      <c r="AT479" s="139" t="s">
        <v>242</v>
      </c>
      <c r="AU479" s="139" t="s">
        <v>82</v>
      </c>
      <c r="AY479" s="17" t="s">
        <v>158</v>
      </c>
      <c r="BE479" s="140">
        <f t="shared" si="64"/>
        <v>0</v>
      </c>
      <c r="BF479" s="140">
        <f t="shared" si="65"/>
        <v>0</v>
      </c>
      <c r="BG479" s="140">
        <f t="shared" si="66"/>
        <v>0</v>
      </c>
      <c r="BH479" s="140">
        <f t="shared" si="67"/>
        <v>0</v>
      </c>
      <c r="BI479" s="140">
        <f t="shared" si="68"/>
        <v>0</v>
      </c>
      <c r="BJ479" s="17" t="s">
        <v>80</v>
      </c>
      <c r="BK479" s="140">
        <f t="shared" si="69"/>
        <v>0</v>
      </c>
      <c r="BL479" s="17" t="s">
        <v>255</v>
      </c>
      <c r="BM479" s="139" t="s">
        <v>3620</v>
      </c>
    </row>
    <row r="480" spans="2:65" s="1" customFormat="1" ht="16.5" customHeight="1">
      <c r="B480" s="128"/>
      <c r="C480" s="129" t="s">
        <v>1304</v>
      </c>
      <c r="D480" s="129" t="s">
        <v>160</v>
      </c>
      <c r="E480" s="130" t="s">
        <v>3621</v>
      </c>
      <c r="F480" s="131" t="s">
        <v>3622</v>
      </c>
      <c r="G480" s="132" t="s">
        <v>310</v>
      </c>
      <c r="H480" s="133">
        <v>10</v>
      </c>
      <c r="I480" s="184"/>
      <c r="J480" s="134">
        <f t="shared" si="60"/>
        <v>0</v>
      </c>
      <c r="K480" s="131" t="s">
        <v>164</v>
      </c>
      <c r="L480" s="29"/>
      <c r="M480" s="135" t="s">
        <v>1</v>
      </c>
      <c r="N480" s="136" t="s">
        <v>37</v>
      </c>
      <c r="O480" s="137">
        <v>3.7999999999999999E-2</v>
      </c>
      <c r="P480" s="137">
        <f t="shared" si="61"/>
        <v>0.38</v>
      </c>
      <c r="Q480" s="137">
        <v>0</v>
      </c>
      <c r="R480" s="137">
        <f t="shared" si="62"/>
        <v>0</v>
      </c>
      <c r="S480" s="137">
        <v>8.4999999999999995E-4</v>
      </c>
      <c r="T480" s="138">
        <f t="shared" si="63"/>
        <v>8.4999999999999989E-3</v>
      </c>
      <c r="AR480" s="139" t="s">
        <v>255</v>
      </c>
      <c r="AT480" s="139" t="s">
        <v>160</v>
      </c>
      <c r="AU480" s="139" t="s">
        <v>82</v>
      </c>
      <c r="AY480" s="17" t="s">
        <v>158</v>
      </c>
      <c r="BE480" s="140">
        <f t="shared" si="64"/>
        <v>0</v>
      </c>
      <c r="BF480" s="140">
        <f t="shared" si="65"/>
        <v>0</v>
      </c>
      <c r="BG480" s="140">
        <f t="shared" si="66"/>
        <v>0</v>
      </c>
      <c r="BH480" s="140">
        <f t="shared" si="67"/>
        <v>0</v>
      </c>
      <c r="BI480" s="140">
        <f t="shared" si="68"/>
        <v>0</v>
      </c>
      <c r="BJ480" s="17" t="s">
        <v>80</v>
      </c>
      <c r="BK480" s="140">
        <f t="shared" si="69"/>
        <v>0</v>
      </c>
      <c r="BL480" s="17" t="s">
        <v>255</v>
      </c>
      <c r="BM480" s="139" t="s">
        <v>3623</v>
      </c>
    </row>
    <row r="481" spans="2:65" s="1" customFormat="1" ht="16.5" customHeight="1">
      <c r="B481" s="128"/>
      <c r="C481" s="129" t="s">
        <v>1308</v>
      </c>
      <c r="D481" s="129" t="s">
        <v>160</v>
      </c>
      <c r="E481" s="130" t="s">
        <v>3624</v>
      </c>
      <c r="F481" s="131" t="s">
        <v>3625</v>
      </c>
      <c r="G481" s="132" t="s">
        <v>310</v>
      </c>
      <c r="H481" s="133">
        <v>9</v>
      </c>
      <c r="I481" s="184"/>
      <c r="J481" s="134">
        <f t="shared" si="60"/>
        <v>0</v>
      </c>
      <c r="K481" s="131" t="s">
        <v>164</v>
      </c>
      <c r="L481" s="29"/>
      <c r="M481" s="135" t="s">
        <v>1</v>
      </c>
      <c r="N481" s="136" t="s">
        <v>37</v>
      </c>
      <c r="O481" s="137">
        <v>4.8000000000000001E-2</v>
      </c>
      <c r="P481" s="137">
        <f t="shared" si="61"/>
        <v>0.432</v>
      </c>
      <c r="Q481" s="137">
        <v>0</v>
      </c>
      <c r="R481" s="137">
        <f t="shared" si="62"/>
        <v>0</v>
      </c>
      <c r="S481" s="137">
        <v>1.2199999999999999E-3</v>
      </c>
      <c r="T481" s="138">
        <f t="shared" si="63"/>
        <v>1.098E-2</v>
      </c>
      <c r="AR481" s="139" t="s">
        <v>255</v>
      </c>
      <c r="AT481" s="139" t="s">
        <v>160</v>
      </c>
      <c r="AU481" s="139" t="s">
        <v>82</v>
      </c>
      <c r="AY481" s="17" t="s">
        <v>158</v>
      </c>
      <c r="BE481" s="140">
        <f t="shared" si="64"/>
        <v>0</v>
      </c>
      <c r="BF481" s="140">
        <f t="shared" si="65"/>
        <v>0</v>
      </c>
      <c r="BG481" s="140">
        <f t="shared" si="66"/>
        <v>0</v>
      </c>
      <c r="BH481" s="140">
        <f t="shared" si="67"/>
        <v>0</v>
      </c>
      <c r="BI481" s="140">
        <f t="shared" si="68"/>
        <v>0</v>
      </c>
      <c r="BJ481" s="17" t="s">
        <v>80</v>
      </c>
      <c r="BK481" s="140">
        <f t="shared" si="69"/>
        <v>0</v>
      </c>
      <c r="BL481" s="17" t="s">
        <v>255</v>
      </c>
      <c r="BM481" s="139" t="s">
        <v>3626</v>
      </c>
    </row>
    <row r="482" spans="2:65" s="1" customFormat="1" ht="16.5" customHeight="1">
      <c r="B482" s="128"/>
      <c r="C482" s="129" t="s">
        <v>1313</v>
      </c>
      <c r="D482" s="129" t="s">
        <v>160</v>
      </c>
      <c r="E482" s="130" t="s">
        <v>3627</v>
      </c>
      <c r="F482" s="131" t="s">
        <v>3628</v>
      </c>
      <c r="G482" s="132" t="s">
        <v>310</v>
      </c>
      <c r="H482" s="133">
        <v>2</v>
      </c>
      <c r="I482" s="184"/>
      <c r="J482" s="134">
        <f t="shared" si="60"/>
        <v>0</v>
      </c>
      <c r="K482" s="131" t="s">
        <v>164</v>
      </c>
      <c r="L482" s="29"/>
      <c r="M482" s="135" t="s">
        <v>1</v>
      </c>
      <c r="N482" s="136" t="s">
        <v>37</v>
      </c>
      <c r="O482" s="137">
        <v>0.113</v>
      </c>
      <c r="P482" s="137">
        <f t="shared" si="61"/>
        <v>0.22600000000000001</v>
      </c>
      <c r="Q482" s="137">
        <v>2.7999999999999998E-4</v>
      </c>
      <c r="R482" s="137">
        <f t="shared" si="62"/>
        <v>5.5999999999999995E-4</v>
      </c>
      <c r="S482" s="137">
        <v>0</v>
      </c>
      <c r="T482" s="138">
        <f t="shared" si="63"/>
        <v>0</v>
      </c>
      <c r="AR482" s="139" t="s">
        <v>255</v>
      </c>
      <c r="AT482" s="139" t="s">
        <v>160</v>
      </c>
      <c r="AU482" s="139" t="s">
        <v>82</v>
      </c>
      <c r="AY482" s="17" t="s">
        <v>158</v>
      </c>
      <c r="BE482" s="140">
        <f t="shared" si="64"/>
        <v>0</v>
      </c>
      <c r="BF482" s="140">
        <f t="shared" si="65"/>
        <v>0</v>
      </c>
      <c r="BG482" s="140">
        <f t="shared" si="66"/>
        <v>0</v>
      </c>
      <c r="BH482" s="140">
        <f t="shared" si="67"/>
        <v>0</v>
      </c>
      <c r="BI482" s="140">
        <f t="shared" si="68"/>
        <v>0</v>
      </c>
      <c r="BJ482" s="17" t="s">
        <v>80</v>
      </c>
      <c r="BK482" s="140">
        <f t="shared" si="69"/>
        <v>0</v>
      </c>
      <c r="BL482" s="17" t="s">
        <v>255</v>
      </c>
      <c r="BM482" s="139" t="s">
        <v>3629</v>
      </c>
    </row>
    <row r="483" spans="2:65" s="1" customFormat="1" ht="16.5" customHeight="1">
      <c r="B483" s="128"/>
      <c r="C483" s="129" t="s">
        <v>1317</v>
      </c>
      <c r="D483" s="129" t="s">
        <v>160</v>
      </c>
      <c r="E483" s="130" t="s">
        <v>3630</v>
      </c>
      <c r="F483" s="131" t="s">
        <v>3488</v>
      </c>
      <c r="G483" s="132" t="s">
        <v>310</v>
      </c>
      <c r="H483" s="133">
        <v>10</v>
      </c>
      <c r="I483" s="184"/>
      <c r="J483" s="134">
        <f t="shared" si="60"/>
        <v>0</v>
      </c>
      <c r="K483" s="131" t="s">
        <v>164</v>
      </c>
      <c r="L483" s="29"/>
      <c r="M483" s="135" t="s">
        <v>1</v>
      </c>
      <c r="N483" s="136" t="s">
        <v>37</v>
      </c>
      <c r="O483" s="137">
        <v>8.4000000000000005E-2</v>
      </c>
      <c r="P483" s="137">
        <f t="shared" si="61"/>
        <v>0.84000000000000008</v>
      </c>
      <c r="Q483" s="137">
        <v>0</v>
      </c>
      <c r="R483" s="137">
        <f t="shared" si="62"/>
        <v>0</v>
      </c>
      <c r="S483" s="137">
        <v>5.0000000000000001E-3</v>
      </c>
      <c r="T483" s="138">
        <f t="shared" si="63"/>
        <v>0.05</v>
      </c>
      <c r="AR483" s="139" t="s">
        <v>255</v>
      </c>
      <c r="AT483" s="139" t="s">
        <v>160</v>
      </c>
      <c r="AU483" s="139" t="s">
        <v>82</v>
      </c>
      <c r="AY483" s="17" t="s">
        <v>158</v>
      </c>
      <c r="BE483" s="140">
        <f t="shared" si="64"/>
        <v>0</v>
      </c>
      <c r="BF483" s="140">
        <f t="shared" si="65"/>
        <v>0</v>
      </c>
      <c r="BG483" s="140">
        <f t="shared" si="66"/>
        <v>0</v>
      </c>
      <c r="BH483" s="140">
        <f t="shared" si="67"/>
        <v>0</v>
      </c>
      <c r="BI483" s="140">
        <f t="shared" si="68"/>
        <v>0</v>
      </c>
      <c r="BJ483" s="17" t="s">
        <v>80</v>
      </c>
      <c r="BK483" s="140">
        <f t="shared" si="69"/>
        <v>0</v>
      </c>
      <c r="BL483" s="17" t="s">
        <v>255</v>
      </c>
      <c r="BM483" s="139" t="s">
        <v>3631</v>
      </c>
    </row>
    <row r="484" spans="2:65" s="1" customFormat="1" ht="16.5" customHeight="1">
      <c r="B484" s="128"/>
      <c r="C484" s="129" t="s">
        <v>1327</v>
      </c>
      <c r="D484" s="129" t="s">
        <v>160</v>
      </c>
      <c r="E484" s="130" t="s">
        <v>3632</v>
      </c>
      <c r="F484" s="131" t="s">
        <v>3633</v>
      </c>
      <c r="G484" s="132" t="s">
        <v>310</v>
      </c>
      <c r="H484" s="133">
        <v>10</v>
      </c>
      <c r="I484" s="184"/>
      <c r="J484" s="134">
        <f t="shared" si="60"/>
        <v>0</v>
      </c>
      <c r="K484" s="131" t="s">
        <v>164</v>
      </c>
      <c r="L484" s="29"/>
      <c r="M484" s="135" t="s">
        <v>1</v>
      </c>
      <c r="N484" s="136" t="s">
        <v>37</v>
      </c>
      <c r="O484" s="137">
        <v>0.14599999999999999</v>
      </c>
      <c r="P484" s="137">
        <f t="shared" si="61"/>
        <v>1.46</v>
      </c>
      <c r="Q484" s="137">
        <v>0</v>
      </c>
      <c r="R484" s="137">
        <f t="shared" si="62"/>
        <v>0</v>
      </c>
      <c r="S484" s="137">
        <v>8.0000000000000002E-3</v>
      </c>
      <c r="T484" s="138">
        <f t="shared" si="63"/>
        <v>0.08</v>
      </c>
      <c r="AR484" s="139" t="s">
        <v>255</v>
      </c>
      <c r="AT484" s="139" t="s">
        <v>160</v>
      </c>
      <c r="AU484" s="139" t="s">
        <v>82</v>
      </c>
      <c r="AY484" s="17" t="s">
        <v>158</v>
      </c>
      <c r="BE484" s="140">
        <f t="shared" si="64"/>
        <v>0</v>
      </c>
      <c r="BF484" s="140">
        <f t="shared" si="65"/>
        <v>0</v>
      </c>
      <c r="BG484" s="140">
        <f t="shared" si="66"/>
        <v>0</v>
      </c>
      <c r="BH484" s="140">
        <f t="shared" si="67"/>
        <v>0</v>
      </c>
      <c r="BI484" s="140">
        <f t="shared" si="68"/>
        <v>0</v>
      </c>
      <c r="BJ484" s="17" t="s">
        <v>80</v>
      </c>
      <c r="BK484" s="140">
        <f t="shared" si="69"/>
        <v>0</v>
      </c>
      <c r="BL484" s="17" t="s">
        <v>255</v>
      </c>
      <c r="BM484" s="139" t="s">
        <v>3634</v>
      </c>
    </row>
    <row r="485" spans="2:65" s="1" customFormat="1" ht="16.5" customHeight="1">
      <c r="B485" s="128"/>
      <c r="C485" s="129" t="s">
        <v>1334</v>
      </c>
      <c r="D485" s="129" t="s">
        <v>160</v>
      </c>
      <c r="E485" s="130" t="s">
        <v>3635</v>
      </c>
      <c r="F485" s="131" t="s">
        <v>3636</v>
      </c>
      <c r="G485" s="132" t="s">
        <v>310</v>
      </c>
      <c r="H485" s="133">
        <v>2</v>
      </c>
      <c r="I485" s="184"/>
      <c r="J485" s="134">
        <f t="shared" si="60"/>
        <v>0</v>
      </c>
      <c r="K485" s="131" t="s">
        <v>164</v>
      </c>
      <c r="L485" s="29"/>
      <c r="M485" s="135" t="s">
        <v>1</v>
      </c>
      <c r="N485" s="136" t="s">
        <v>37</v>
      </c>
      <c r="O485" s="137">
        <v>0.38</v>
      </c>
      <c r="P485" s="137">
        <f t="shared" si="61"/>
        <v>0.76</v>
      </c>
      <c r="Q485" s="137">
        <v>0</v>
      </c>
      <c r="R485" s="137">
        <f t="shared" si="62"/>
        <v>0</v>
      </c>
      <c r="S485" s="137">
        <v>0</v>
      </c>
      <c r="T485" s="138">
        <f t="shared" si="63"/>
        <v>0</v>
      </c>
      <c r="AR485" s="139" t="s">
        <v>255</v>
      </c>
      <c r="AT485" s="139" t="s">
        <v>160</v>
      </c>
      <c r="AU485" s="139" t="s">
        <v>82</v>
      </c>
      <c r="AY485" s="17" t="s">
        <v>158</v>
      </c>
      <c r="BE485" s="140">
        <f t="shared" si="64"/>
        <v>0</v>
      </c>
      <c r="BF485" s="140">
        <f t="shared" si="65"/>
        <v>0</v>
      </c>
      <c r="BG485" s="140">
        <f t="shared" si="66"/>
        <v>0</v>
      </c>
      <c r="BH485" s="140">
        <f t="shared" si="67"/>
        <v>0</v>
      </c>
      <c r="BI485" s="140">
        <f t="shared" si="68"/>
        <v>0</v>
      </c>
      <c r="BJ485" s="17" t="s">
        <v>80</v>
      </c>
      <c r="BK485" s="140">
        <f t="shared" si="69"/>
        <v>0</v>
      </c>
      <c r="BL485" s="17" t="s">
        <v>255</v>
      </c>
      <c r="BM485" s="139" t="s">
        <v>3637</v>
      </c>
    </row>
    <row r="486" spans="2:65" s="1" customFormat="1" ht="24.2" customHeight="1">
      <c r="B486" s="128"/>
      <c r="C486" s="159" t="s">
        <v>1340</v>
      </c>
      <c r="D486" s="159" t="s">
        <v>242</v>
      </c>
      <c r="E486" s="160" t="s">
        <v>3638</v>
      </c>
      <c r="F486" s="161" t="s">
        <v>3639</v>
      </c>
      <c r="G486" s="162" t="s">
        <v>310</v>
      </c>
      <c r="H486" s="163">
        <v>2</v>
      </c>
      <c r="I486" s="188"/>
      <c r="J486" s="164">
        <f t="shared" si="60"/>
        <v>0</v>
      </c>
      <c r="K486" s="161" t="s">
        <v>1</v>
      </c>
      <c r="L486" s="165"/>
      <c r="M486" s="166" t="s">
        <v>1</v>
      </c>
      <c r="N486" s="167" t="s">
        <v>37</v>
      </c>
      <c r="O486" s="137">
        <v>0</v>
      </c>
      <c r="P486" s="137">
        <f t="shared" si="61"/>
        <v>0</v>
      </c>
      <c r="Q486" s="137">
        <v>1.2E-4</v>
      </c>
      <c r="R486" s="137">
        <f t="shared" si="62"/>
        <v>2.4000000000000001E-4</v>
      </c>
      <c r="S486" s="137">
        <v>0</v>
      </c>
      <c r="T486" s="138">
        <f t="shared" si="63"/>
        <v>0</v>
      </c>
      <c r="AR486" s="139" t="s">
        <v>357</v>
      </c>
      <c r="AT486" s="139" t="s">
        <v>242</v>
      </c>
      <c r="AU486" s="139" t="s">
        <v>82</v>
      </c>
      <c r="AY486" s="17" t="s">
        <v>158</v>
      </c>
      <c r="BE486" s="140">
        <f t="shared" si="64"/>
        <v>0</v>
      </c>
      <c r="BF486" s="140">
        <f t="shared" si="65"/>
        <v>0</v>
      </c>
      <c r="BG486" s="140">
        <f t="shared" si="66"/>
        <v>0</v>
      </c>
      <c r="BH486" s="140">
        <f t="shared" si="67"/>
        <v>0</v>
      </c>
      <c r="BI486" s="140">
        <f t="shared" si="68"/>
        <v>0</v>
      </c>
      <c r="BJ486" s="17" t="s">
        <v>80</v>
      </c>
      <c r="BK486" s="140">
        <f t="shared" si="69"/>
        <v>0</v>
      </c>
      <c r="BL486" s="17" t="s">
        <v>255</v>
      </c>
      <c r="BM486" s="139" t="s">
        <v>3640</v>
      </c>
    </row>
    <row r="487" spans="2:65" s="1" customFormat="1" ht="24.2" customHeight="1">
      <c r="B487" s="128"/>
      <c r="C487" s="129" t="s">
        <v>1343</v>
      </c>
      <c r="D487" s="129" t="s">
        <v>160</v>
      </c>
      <c r="E487" s="130" t="s">
        <v>2006</v>
      </c>
      <c r="F487" s="131" t="s">
        <v>2007</v>
      </c>
      <c r="G487" s="132" t="s">
        <v>188</v>
      </c>
      <c r="H487" s="133">
        <v>0.61599999999999999</v>
      </c>
      <c r="I487" s="184"/>
      <c r="J487" s="134">
        <f t="shared" si="60"/>
        <v>0</v>
      </c>
      <c r="K487" s="131" t="s">
        <v>164</v>
      </c>
      <c r="L487" s="29"/>
      <c r="M487" s="135" t="s">
        <v>1</v>
      </c>
      <c r="N487" s="136" t="s">
        <v>37</v>
      </c>
      <c r="O487" s="137">
        <v>1.573</v>
      </c>
      <c r="P487" s="137">
        <f t="shared" si="61"/>
        <v>0.96896799999999994</v>
      </c>
      <c r="Q487" s="137">
        <v>0</v>
      </c>
      <c r="R487" s="137">
        <f t="shared" si="62"/>
        <v>0</v>
      </c>
      <c r="S487" s="137">
        <v>0</v>
      </c>
      <c r="T487" s="138">
        <f t="shared" si="63"/>
        <v>0</v>
      </c>
      <c r="AR487" s="139" t="s">
        <v>255</v>
      </c>
      <c r="AT487" s="139" t="s">
        <v>160</v>
      </c>
      <c r="AU487" s="139" t="s">
        <v>82</v>
      </c>
      <c r="AY487" s="17" t="s">
        <v>158</v>
      </c>
      <c r="BE487" s="140">
        <f t="shared" si="64"/>
        <v>0</v>
      </c>
      <c r="BF487" s="140">
        <f t="shared" si="65"/>
        <v>0</v>
      </c>
      <c r="BG487" s="140">
        <f t="shared" si="66"/>
        <v>0</v>
      </c>
      <c r="BH487" s="140">
        <f t="shared" si="67"/>
        <v>0</v>
      </c>
      <c r="BI487" s="140">
        <f t="shared" si="68"/>
        <v>0</v>
      </c>
      <c r="BJ487" s="17" t="s">
        <v>80</v>
      </c>
      <c r="BK487" s="140">
        <f t="shared" si="69"/>
        <v>0</v>
      </c>
      <c r="BL487" s="17" t="s">
        <v>255</v>
      </c>
      <c r="BM487" s="139" t="s">
        <v>3641</v>
      </c>
    </row>
    <row r="488" spans="2:65" s="11" customFormat="1" ht="22.9" customHeight="1">
      <c r="B488" s="117"/>
      <c r="D488" s="118" t="s">
        <v>71</v>
      </c>
      <c r="E488" s="126" t="s">
        <v>3642</v>
      </c>
      <c r="F488" s="126" t="s">
        <v>3643</v>
      </c>
      <c r="J488" s="127">
        <f>BK488</f>
        <v>0</v>
      </c>
      <c r="L488" s="117"/>
      <c r="M488" s="121"/>
      <c r="P488" s="122">
        <f>SUM(P489:P490)</f>
        <v>17.600671999999999</v>
      </c>
      <c r="R488" s="122">
        <f>SUM(R489:R490)</f>
        <v>6.4399999999999999E-2</v>
      </c>
      <c r="T488" s="123">
        <f>SUM(T489:T490)</f>
        <v>0</v>
      </c>
      <c r="AR488" s="118" t="s">
        <v>82</v>
      </c>
      <c r="AT488" s="124" t="s">
        <v>71</v>
      </c>
      <c r="AU488" s="124" t="s">
        <v>80</v>
      </c>
      <c r="AY488" s="118" t="s">
        <v>158</v>
      </c>
      <c r="BK488" s="125">
        <f>SUM(BK489:BK490)</f>
        <v>0</v>
      </c>
    </row>
    <row r="489" spans="2:65" s="1" customFormat="1" ht="33" customHeight="1">
      <c r="B489" s="128"/>
      <c r="C489" s="129" t="s">
        <v>1349</v>
      </c>
      <c r="D489" s="129" t="s">
        <v>160</v>
      </c>
      <c r="E489" s="130" t="s">
        <v>3644</v>
      </c>
      <c r="F489" s="131" t="s">
        <v>3645</v>
      </c>
      <c r="G489" s="132" t="s">
        <v>1962</v>
      </c>
      <c r="H489" s="133">
        <v>7</v>
      </c>
      <c r="I489" s="184"/>
      <c r="J489" s="134">
        <f>ROUND(I489*H489,2)</f>
        <v>0</v>
      </c>
      <c r="K489" s="131" t="s">
        <v>164</v>
      </c>
      <c r="L489" s="29"/>
      <c r="M489" s="135" t="s">
        <v>1</v>
      </c>
      <c r="N489" s="136" t="s">
        <v>37</v>
      </c>
      <c r="O489" s="137">
        <v>2.5</v>
      </c>
      <c r="P489" s="137">
        <f>O489*H489</f>
        <v>17.5</v>
      </c>
      <c r="Q489" s="137">
        <v>9.1999999999999998E-3</v>
      </c>
      <c r="R489" s="137">
        <f>Q489*H489</f>
        <v>6.4399999999999999E-2</v>
      </c>
      <c r="S489" s="137">
        <v>0</v>
      </c>
      <c r="T489" s="138">
        <f>S489*H489</f>
        <v>0</v>
      </c>
      <c r="AR489" s="139" t="s">
        <v>255</v>
      </c>
      <c r="AT489" s="139" t="s">
        <v>160</v>
      </c>
      <c r="AU489" s="139" t="s">
        <v>82</v>
      </c>
      <c r="AY489" s="17" t="s">
        <v>158</v>
      </c>
      <c r="BE489" s="140">
        <f>IF(N489="základní",J489,0)</f>
        <v>0</v>
      </c>
      <c r="BF489" s="140">
        <f>IF(N489="snížená",J489,0)</f>
        <v>0</v>
      </c>
      <c r="BG489" s="140">
        <f>IF(N489="zákl. přenesená",J489,0)</f>
        <v>0</v>
      </c>
      <c r="BH489" s="140">
        <f>IF(N489="sníž. přenesená",J489,0)</f>
        <v>0</v>
      </c>
      <c r="BI489" s="140">
        <f>IF(N489="nulová",J489,0)</f>
        <v>0</v>
      </c>
      <c r="BJ489" s="17" t="s">
        <v>80</v>
      </c>
      <c r="BK489" s="140">
        <f>ROUND(I489*H489,2)</f>
        <v>0</v>
      </c>
      <c r="BL489" s="17" t="s">
        <v>255</v>
      </c>
      <c r="BM489" s="139" t="s">
        <v>3646</v>
      </c>
    </row>
    <row r="490" spans="2:65" s="1" customFormat="1" ht="24.2" customHeight="1">
      <c r="B490" s="128"/>
      <c r="C490" s="129" t="s">
        <v>1354</v>
      </c>
      <c r="D490" s="129" t="s">
        <v>160</v>
      </c>
      <c r="E490" s="130" t="s">
        <v>3647</v>
      </c>
      <c r="F490" s="131" t="s">
        <v>3648</v>
      </c>
      <c r="G490" s="132" t="s">
        <v>188</v>
      </c>
      <c r="H490" s="133">
        <v>6.4000000000000001E-2</v>
      </c>
      <c r="I490" s="184"/>
      <c r="J490" s="134">
        <f>ROUND(I490*H490,2)</f>
        <v>0</v>
      </c>
      <c r="K490" s="131" t="s">
        <v>164</v>
      </c>
      <c r="L490" s="29"/>
      <c r="M490" s="135" t="s">
        <v>1</v>
      </c>
      <c r="N490" s="136" t="s">
        <v>37</v>
      </c>
      <c r="O490" s="137">
        <v>1.573</v>
      </c>
      <c r="P490" s="137">
        <f>O490*H490</f>
        <v>0.100672</v>
      </c>
      <c r="Q490" s="137">
        <v>0</v>
      </c>
      <c r="R490" s="137">
        <f>Q490*H490</f>
        <v>0</v>
      </c>
      <c r="S490" s="137">
        <v>0</v>
      </c>
      <c r="T490" s="138">
        <f>S490*H490</f>
        <v>0</v>
      </c>
      <c r="AR490" s="139" t="s">
        <v>255</v>
      </c>
      <c r="AT490" s="139" t="s">
        <v>160</v>
      </c>
      <c r="AU490" s="139" t="s">
        <v>82</v>
      </c>
      <c r="AY490" s="17" t="s">
        <v>158</v>
      </c>
      <c r="BE490" s="140">
        <f>IF(N490="základní",J490,0)</f>
        <v>0</v>
      </c>
      <c r="BF490" s="140">
        <f>IF(N490="snížená",J490,0)</f>
        <v>0</v>
      </c>
      <c r="BG490" s="140">
        <f>IF(N490="zákl. přenesená",J490,0)</f>
        <v>0</v>
      </c>
      <c r="BH490" s="140">
        <f>IF(N490="sníž. přenesená",J490,0)</f>
        <v>0</v>
      </c>
      <c r="BI490" s="140">
        <f>IF(N490="nulová",J490,0)</f>
        <v>0</v>
      </c>
      <c r="BJ490" s="17" t="s">
        <v>80</v>
      </c>
      <c r="BK490" s="140">
        <f>ROUND(I490*H490,2)</f>
        <v>0</v>
      </c>
      <c r="BL490" s="17" t="s">
        <v>255</v>
      </c>
      <c r="BM490" s="139" t="s">
        <v>3649</v>
      </c>
    </row>
    <row r="491" spans="2:65" s="11" customFormat="1" ht="22.9" customHeight="1">
      <c r="B491" s="117"/>
      <c r="D491" s="118" t="s">
        <v>71</v>
      </c>
      <c r="E491" s="126" t="s">
        <v>3650</v>
      </c>
      <c r="F491" s="126" t="s">
        <v>3651</v>
      </c>
      <c r="J491" s="127">
        <f>BK491</f>
        <v>0</v>
      </c>
      <c r="L491" s="117"/>
      <c r="M491" s="121"/>
      <c r="P491" s="122">
        <f>SUM(P492:P493)</f>
        <v>4.9020000000000001</v>
      </c>
      <c r="R491" s="122">
        <f>SUM(R492:R493)</f>
        <v>3.4000000000000002E-4</v>
      </c>
      <c r="T491" s="123">
        <f>SUM(T492:T493)</f>
        <v>0.65625</v>
      </c>
      <c r="AR491" s="118" t="s">
        <v>82</v>
      </c>
      <c r="AT491" s="124" t="s">
        <v>71</v>
      </c>
      <c r="AU491" s="124" t="s">
        <v>80</v>
      </c>
      <c r="AY491" s="118" t="s">
        <v>158</v>
      </c>
      <c r="BK491" s="125">
        <f>SUM(BK492:BK493)</f>
        <v>0</v>
      </c>
    </row>
    <row r="492" spans="2:65" s="1" customFormat="1" ht="33" customHeight="1">
      <c r="B492" s="128"/>
      <c r="C492" s="129" t="s">
        <v>1359</v>
      </c>
      <c r="D492" s="129" t="s">
        <v>160</v>
      </c>
      <c r="E492" s="130" t="s">
        <v>3652</v>
      </c>
      <c r="F492" s="131" t="s">
        <v>3653</v>
      </c>
      <c r="G492" s="132" t="s">
        <v>310</v>
      </c>
      <c r="H492" s="133">
        <v>1</v>
      </c>
      <c r="I492" s="184"/>
      <c r="J492" s="134">
        <f>ROUND(I492*H492,2)</f>
        <v>0</v>
      </c>
      <c r="K492" s="131" t="s">
        <v>1</v>
      </c>
      <c r="L492" s="29"/>
      <c r="M492" s="135" t="s">
        <v>1</v>
      </c>
      <c r="N492" s="136" t="s">
        <v>37</v>
      </c>
      <c r="O492" s="137">
        <v>2.4510000000000001</v>
      </c>
      <c r="P492" s="137">
        <f>O492*H492</f>
        <v>2.4510000000000001</v>
      </c>
      <c r="Q492" s="137">
        <v>1.7000000000000001E-4</v>
      </c>
      <c r="R492" s="137">
        <f>Q492*H492</f>
        <v>1.7000000000000001E-4</v>
      </c>
      <c r="S492" s="137">
        <v>0.30625000000000002</v>
      </c>
      <c r="T492" s="138">
        <f>S492*H492</f>
        <v>0.30625000000000002</v>
      </c>
      <c r="AR492" s="139" t="s">
        <v>255</v>
      </c>
      <c r="AT492" s="139" t="s">
        <v>160</v>
      </c>
      <c r="AU492" s="139" t="s">
        <v>82</v>
      </c>
      <c r="AY492" s="17" t="s">
        <v>158</v>
      </c>
      <c r="BE492" s="140">
        <f>IF(N492="základní",J492,0)</f>
        <v>0</v>
      </c>
      <c r="BF492" s="140">
        <f>IF(N492="snížená",J492,0)</f>
        <v>0</v>
      </c>
      <c r="BG492" s="140">
        <f>IF(N492="zákl. přenesená",J492,0)</f>
        <v>0</v>
      </c>
      <c r="BH492" s="140">
        <f>IF(N492="sníž. přenesená",J492,0)</f>
        <v>0</v>
      </c>
      <c r="BI492" s="140">
        <f>IF(N492="nulová",J492,0)</f>
        <v>0</v>
      </c>
      <c r="BJ492" s="17" t="s">
        <v>80</v>
      </c>
      <c r="BK492" s="140">
        <f>ROUND(I492*H492,2)</f>
        <v>0</v>
      </c>
      <c r="BL492" s="17" t="s">
        <v>255</v>
      </c>
      <c r="BM492" s="139" t="s">
        <v>3654</v>
      </c>
    </row>
    <row r="493" spans="2:65" s="1" customFormat="1" ht="24.2" customHeight="1">
      <c r="B493" s="128"/>
      <c r="C493" s="129" t="s">
        <v>1363</v>
      </c>
      <c r="D493" s="129" t="s">
        <v>160</v>
      </c>
      <c r="E493" s="130" t="s">
        <v>3655</v>
      </c>
      <c r="F493" s="131" t="s">
        <v>3656</v>
      </c>
      <c r="G493" s="132" t="s">
        <v>228</v>
      </c>
      <c r="H493" s="133">
        <v>1</v>
      </c>
      <c r="I493" s="184"/>
      <c r="J493" s="134">
        <f>ROUND(I493*H493,2)</f>
        <v>0</v>
      </c>
      <c r="K493" s="131" t="s">
        <v>1</v>
      </c>
      <c r="L493" s="29"/>
      <c r="M493" s="135" t="s">
        <v>1</v>
      </c>
      <c r="N493" s="136" t="s">
        <v>37</v>
      </c>
      <c r="O493" s="137">
        <v>2.4510000000000001</v>
      </c>
      <c r="P493" s="137">
        <f>O493*H493</f>
        <v>2.4510000000000001</v>
      </c>
      <c r="Q493" s="137">
        <v>1.7000000000000001E-4</v>
      </c>
      <c r="R493" s="137">
        <f>Q493*H493</f>
        <v>1.7000000000000001E-4</v>
      </c>
      <c r="S493" s="137">
        <v>0.35</v>
      </c>
      <c r="T493" s="138">
        <f>S493*H493</f>
        <v>0.35</v>
      </c>
      <c r="AR493" s="139" t="s">
        <v>255</v>
      </c>
      <c r="AT493" s="139" t="s">
        <v>160</v>
      </c>
      <c r="AU493" s="139" t="s">
        <v>82</v>
      </c>
      <c r="AY493" s="17" t="s">
        <v>158</v>
      </c>
      <c r="BE493" s="140">
        <f>IF(N493="základní",J493,0)</f>
        <v>0</v>
      </c>
      <c r="BF493" s="140">
        <f>IF(N493="snížená",J493,0)</f>
        <v>0</v>
      </c>
      <c r="BG493" s="140">
        <f>IF(N493="zákl. přenesená",J493,0)</f>
        <v>0</v>
      </c>
      <c r="BH493" s="140">
        <f>IF(N493="sníž. přenesená",J493,0)</f>
        <v>0</v>
      </c>
      <c r="BI493" s="140">
        <f>IF(N493="nulová",J493,0)</f>
        <v>0</v>
      </c>
      <c r="BJ493" s="17" t="s">
        <v>80</v>
      </c>
      <c r="BK493" s="140">
        <f>ROUND(I493*H493,2)</f>
        <v>0</v>
      </c>
      <c r="BL493" s="17" t="s">
        <v>255</v>
      </c>
      <c r="BM493" s="139" t="s">
        <v>3657</v>
      </c>
    </row>
    <row r="494" spans="2:65" s="11" customFormat="1" ht="25.9" customHeight="1">
      <c r="B494" s="117"/>
      <c r="D494" s="118" t="s">
        <v>71</v>
      </c>
      <c r="E494" s="119" t="s">
        <v>242</v>
      </c>
      <c r="F494" s="119" t="s">
        <v>3017</v>
      </c>
      <c r="J494" s="120">
        <f>BK494</f>
        <v>0</v>
      </c>
      <c r="L494" s="117"/>
      <c r="M494" s="121"/>
      <c r="P494" s="122">
        <f>P495</f>
        <v>5.7120000000000006</v>
      </c>
      <c r="R494" s="122">
        <f>R495</f>
        <v>8.4000000000000003E-4</v>
      </c>
      <c r="T494" s="123">
        <f>T495</f>
        <v>0</v>
      </c>
      <c r="AR494" s="118" t="s">
        <v>178</v>
      </c>
      <c r="AT494" s="124" t="s">
        <v>71</v>
      </c>
      <c r="AU494" s="124" t="s">
        <v>72</v>
      </c>
      <c r="AY494" s="118" t="s">
        <v>158</v>
      </c>
      <c r="BK494" s="125">
        <f>BK495</f>
        <v>0</v>
      </c>
    </row>
    <row r="495" spans="2:65" s="11" customFormat="1" ht="22.9" customHeight="1">
      <c r="B495" s="117"/>
      <c r="D495" s="118" t="s">
        <v>71</v>
      </c>
      <c r="E495" s="126" t="s">
        <v>3658</v>
      </c>
      <c r="F495" s="126" t="s">
        <v>3659</v>
      </c>
      <c r="J495" s="127">
        <f>BK495</f>
        <v>0</v>
      </c>
      <c r="L495" s="117"/>
      <c r="M495" s="121"/>
      <c r="P495" s="122">
        <f>P496</f>
        <v>5.7120000000000006</v>
      </c>
      <c r="R495" s="122">
        <f>R496</f>
        <v>8.4000000000000003E-4</v>
      </c>
      <c r="T495" s="123">
        <f>T496</f>
        <v>0</v>
      </c>
      <c r="AR495" s="118" t="s">
        <v>178</v>
      </c>
      <c r="AT495" s="124" t="s">
        <v>71</v>
      </c>
      <c r="AU495" s="124" t="s">
        <v>80</v>
      </c>
      <c r="AY495" s="118" t="s">
        <v>158</v>
      </c>
      <c r="BK495" s="125">
        <f>BK496</f>
        <v>0</v>
      </c>
    </row>
    <row r="496" spans="2:65" s="1" customFormat="1" ht="24.2" customHeight="1">
      <c r="B496" s="128"/>
      <c r="C496" s="129" t="s">
        <v>1368</v>
      </c>
      <c r="D496" s="129" t="s">
        <v>160</v>
      </c>
      <c r="E496" s="130" t="s">
        <v>3660</v>
      </c>
      <c r="F496" s="131" t="s">
        <v>3661</v>
      </c>
      <c r="G496" s="132" t="s">
        <v>237</v>
      </c>
      <c r="H496" s="133">
        <v>84</v>
      </c>
      <c r="I496" s="184"/>
      <c r="J496" s="134">
        <f>ROUND(I496*H496,2)</f>
        <v>0</v>
      </c>
      <c r="K496" s="131" t="s">
        <v>164</v>
      </c>
      <c r="L496" s="29"/>
      <c r="M496" s="177" t="s">
        <v>1</v>
      </c>
      <c r="N496" s="178" t="s">
        <v>37</v>
      </c>
      <c r="O496" s="179">
        <v>6.8000000000000005E-2</v>
      </c>
      <c r="P496" s="179">
        <f>O496*H496</f>
        <v>5.7120000000000006</v>
      </c>
      <c r="Q496" s="179">
        <v>1.0000000000000001E-5</v>
      </c>
      <c r="R496" s="179">
        <f>Q496*H496</f>
        <v>8.4000000000000003E-4</v>
      </c>
      <c r="S496" s="179">
        <v>0</v>
      </c>
      <c r="T496" s="180">
        <f>S496*H496</f>
        <v>0</v>
      </c>
      <c r="AR496" s="139" t="s">
        <v>571</v>
      </c>
      <c r="AT496" s="139" t="s">
        <v>160</v>
      </c>
      <c r="AU496" s="139" t="s">
        <v>82</v>
      </c>
      <c r="AY496" s="17" t="s">
        <v>158</v>
      </c>
      <c r="BE496" s="140">
        <f>IF(N496="základní",J496,0)</f>
        <v>0</v>
      </c>
      <c r="BF496" s="140">
        <f>IF(N496="snížená",J496,0)</f>
        <v>0</v>
      </c>
      <c r="BG496" s="140">
        <f>IF(N496="zákl. přenesená",J496,0)</f>
        <v>0</v>
      </c>
      <c r="BH496" s="140">
        <f>IF(N496="sníž. přenesená",J496,0)</f>
        <v>0</v>
      </c>
      <c r="BI496" s="140">
        <f>IF(N496="nulová",J496,0)</f>
        <v>0</v>
      </c>
      <c r="BJ496" s="17" t="s">
        <v>80</v>
      </c>
      <c r="BK496" s="140">
        <f>ROUND(I496*H496,2)</f>
        <v>0</v>
      </c>
      <c r="BL496" s="17" t="s">
        <v>571</v>
      </c>
      <c r="BM496" s="139" t="s">
        <v>3662</v>
      </c>
    </row>
    <row r="497" spans="2:12" s="1" customFormat="1" ht="6.95" customHeight="1">
      <c r="B497" s="41"/>
      <c r="C497" s="42"/>
      <c r="D497" s="42"/>
      <c r="E497" s="42"/>
      <c r="F497" s="42"/>
      <c r="G497" s="42"/>
      <c r="H497" s="42"/>
      <c r="I497" s="42"/>
      <c r="J497" s="42"/>
      <c r="K497" s="42"/>
      <c r="L497" s="29"/>
    </row>
  </sheetData>
  <autoFilter ref="C138:K496" xr:uid="{00000000-0009-0000-0000-000002000000}"/>
  <mergeCells count="9">
    <mergeCell ref="E87:H87"/>
    <mergeCell ref="E129:H129"/>
    <mergeCell ref="E131:H131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29"/>
  <sheetViews>
    <sheetView showGridLines="0" zoomScaleNormal="100" workbookViewId="0">
      <selection activeCell="W222" sqref="W22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1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88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102</v>
      </c>
      <c r="L4" s="20"/>
      <c r="M4" s="85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6" t="s">
        <v>14</v>
      </c>
      <c r="L6" s="20"/>
    </row>
    <row r="7" spans="2:46" ht="16.5" customHeight="1">
      <c r="B7" s="20"/>
      <c r="E7" s="227" t="str">
        <f>'Rekapitulace stavby'!K6</f>
        <v>OLOMOUC ADM Nerudova - oprava přístavby ve dvorní části</v>
      </c>
      <c r="F7" s="228"/>
      <c r="G7" s="228"/>
      <c r="H7" s="228"/>
      <c r="L7" s="20"/>
    </row>
    <row r="8" spans="2:46" s="1" customFormat="1" ht="12" customHeight="1">
      <c r="B8" s="29"/>
      <c r="D8" s="26" t="s">
        <v>103</v>
      </c>
      <c r="L8" s="29"/>
    </row>
    <row r="9" spans="2:46" s="1" customFormat="1" ht="16.5" customHeight="1">
      <c r="B9" s="29"/>
      <c r="E9" s="192" t="s">
        <v>3663</v>
      </c>
      <c r="F9" s="226"/>
      <c r="G9" s="226"/>
      <c r="H9" s="226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6" t="s">
        <v>15</v>
      </c>
      <c r="F11" s="24" t="s">
        <v>1</v>
      </c>
      <c r="I11" s="26" t="s">
        <v>16</v>
      </c>
      <c r="J11" s="24" t="s">
        <v>1</v>
      </c>
      <c r="L11" s="29"/>
    </row>
    <row r="12" spans="2:46" s="1" customFormat="1" ht="12" customHeight="1">
      <c r="B12" s="29"/>
      <c r="D12" s="26" t="s">
        <v>17</v>
      </c>
      <c r="F12" s="24" t="s">
        <v>18</v>
      </c>
      <c r="I12" s="26" t="s">
        <v>19</v>
      </c>
      <c r="J12" s="49">
        <f>'Rekapitulace stavby'!AN8</f>
        <v>45085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6" t="s">
        <v>20</v>
      </c>
      <c r="I14" s="26" t="s">
        <v>21</v>
      </c>
      <c r="J14" s="24" t="s">
        <v>1</v>
      </c>
      <c r="L14" s="29"/>
    </row>
    <row r="15" spans="2:46" s="1" customFormat="1" ht="18" customHeight="1">
      <c r="B15" s="29"/>
      <c r="E15" s="24" t="s">
        <v>22</v>
      </c>
      <c r="I15" s="26" t="s">
        <v>23</v>
      </c>
      <c r="J15" s="24" t="s">
        <v>1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6" t="s">
        <v>4737</v>
      </c>
      <c r="I17" s="26" t="s">
        <v>21</v>
      </c>
      <c r="J17" s="185" t="str">
        <f>'Rekapitulace stavby'!AN13</f>
        <v>Vyplň údaj</v>
      </c>
      <c r="L17" s="29"/>
    </row>
    <row r="18" spans="2:12" s="1" customFormat="1" ht="18" customHeight="1">
      <c r="B18" s="29"/>
      <c r="E18" s="229" t="str">
        <f>'Rekapitulace stavby'!E14</f>
        <v>Vyplň údaj</v>
      </c>
      <c r="F18" s="229"/>
      <c r="G18" s="229"/>
      <c r="H18" s="229"/>
      <c r="I18" s="26" t="s">
        <v>23</v>
      </c>
      <c r="J18" s="18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6" t="s">
        <v>25</v>
      </c>
      <c r="I20" s="26" t="s">
        <v>21</v>
      </c>
      <c r="J20" s="24" t="s">
        <v>26</v>
      </c>
      <c r="L20" s="29"/>
    </row>
    <row r="21" spans="2:12" s="1" customFormat="1" ht="18" customHeight="1">
      <c r="B21" s="29"/>
      <c r="E21" s="24" t="s">
        <v>27</v>
      </c>
      <c r="I21" s="26" t="s">
        <v>23</v>
      </c>
      <c r="J21" s="24" t="s">
        <v>1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6" t="s">
        <v>29</v>
      </c>
      <c r="I23" s="26" t="s">
        <v>21</v>
      </c>
      <c r="J23" s="24" t="s">
        <v>1</v>
      </c>
      <c r="L23" s="29"/>
    </row>
    <row r="24" spans="2:12" s="1" customFormat="1" ht="18" customHeight="1">
      <c r="B24" s="29"/>
      <c r="E24" s="24" t="s">
        <v>30</v>
      </c>
      <c r="I24" s="26" t="s">
        <v>23</v>
      </c>
      <c r="J24" s="24" t="s">
        <v>1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6" t="s">
        <v>31</v>
      </c>
      <c r="L26" s="29"/>
    </row>
    <row r="27" spans="2:12" s="7" customFormat="1" ht="16.5" customHeight="1">
      <c r="B27" s="86"/>
      <c r="E27" s="217" t="s">
        <v>1</v>
      </c>
      <c r="F27" s="217"/>
      <c r="G27" s="217"/>
      <c r="H27" s="217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7" t="s">
        <v>32</v>
      </c>
      <c r="J30" s="63">
        <f>ROUND(J128, 2)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34</v>
      </c>
      <c r="I32" s="32" t="s">
        <v>33</v>
      </c>
      <c r="J32" s="32" t="s">
        <v>35</v>
      </c>
      <c r="L32" s="29"/>
    </row>
    <row r="33" spans="2:12" s="1" customFormat="1" ht="14.45" customHeight="1">
      <c r="B33" s="29"/>
      <c r="D33" s="52" t="s">
        <v>36</v>
      </c>
      <c r="E33" s="26" t="s">
        <v>37</v>
      </c>
      <c r="F33" s="88">
        <f>ROUND((SUM(BE128:BE228)),  2)</f>
        <v>0</v>
      </c>
      <c r="I33" s="89">
        <v>0.21</v>
      </c>
      <c r="J33" s="88">
        <f>ROUND(((SUM(BE128:BE228))*I33),  2)</f>
        <v>0</v>
      </c>
      <c r="L33" s="29"/>
    </row>
    <row r="34" spans="2:12" s="1" customFormat="1" ht="14.45" customHeight="1">
      <c r="B34" s="29"/>
      <c r="E34" s="26" t="s">
        <v>38</v>
      </c>
      <c r="F34" s="88">
        <f>ROUND((SUM(BF128:BF228)),  2)</f>
        <v>0</v>
      </c>
      <c r="I34" s="89">
        <v>0.15</v>
      </c>
      <c r="J34" s="88">
        <f>ROUND(((SUM(BF128:BF228))*I34),  2)</f>
        <v>0</v>
      </c>
      <c r="L34" s="29"/>
    </row>
    <row r="35" spans="2:12" s="1" customFormat="1" ht="14.45" hidden="1" customHeight="1">
      <c r="B35" s="29"/>
      <c r="E35" s="26" t="s">
        <v>39</v>
      </c>
      <c r="F35" s="88">
        <f>ROUND((SUM(BG128:BG228)),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6" t="s">
        <v>40</v>
      </c>
      <c r="F36" s="88">
        <f>ROUND((SUM(BH128:BH228)),  2)</f>
        <v>0</v>
      </c>
      <c r="I36" s="89">
        <v>0.15</v>
      </c>
      <c r="J36" s="88">
        <f>0</f>
        <v>0</v>
      </c>
      <c r="L36" s="29"/>
    </row>
    <row r="37" spans="2:12" s="1" customFormat="1" ht="14.45" hidden="1" customHeight="1">
      <c r="B37" s="29"/>
      <c r="E37" s="26" t="s">
        <v>41</v>
      </c>
      <c r="F37" s="88">
        <f>ROUND((SUM(BI128:BI228)),  2)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0"/>
      <c r="D39" s="91" t="s">
        <v>42</v>
      </c>
      <c r="E39" s="54"/>
      <c r="F39" s="54"/>
      <c r="G39" s="92" t="s">
        <v>43</v>
      </c>
      <c r="H39" s="93" t="s">
        <v>44</v>
      </c>
      <c r="I39" s="54"/>
      <c r="J39" s="94">
        <f>SUM(J30:J37)</f>
        <v>0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29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9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29"/>
      <c r="D61" s="40" t="s">
        <v>47</v>
      </c>
      <c r="E61" s="31"/>
      <c r="F61" s="96" t="s">
        <v>48</v>
      </c>
      <c r="G61" s="40" t="s">
        <v>47</v>
      </c>
      <c r="H61" s="31"/>
      <c r="I61" s="31"/>
      <c r="J61" s="97" t="s">
        <v>48</v>
      </c>
      <c r="K61" s="31"/>
      <c r="L61" s="29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29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9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29"/>
      <c r="D76" s="40" t="s">
        <v>47</v>
      </c>
      <c r="E76" s="31"/>
      <c r="F76" s="96" t="s">
        <v>48</v>
      </c>
      <c r="G76" s="40" t="s">
        <v>47</v>
      </c>
      <c r="H76" s="31"/>
      <c r="I76" s="31"/>
      <c r="J76" s="97" t="s">
        <v>48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21" t="s">
        <v>105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6" t="s">
        <v>14</v>
      </c>
      <c r="L84" s="29"/>
    </row>
    <row r="85" spans="2:47" s="1" customFormat="1" ht="16.5" customHeight="1">
      <c r="B85" s="29"/>
      <c r="E85" s="227" t="str">
        <f>E7</f>
        <v>OLOMOUC ADM Nerudova - oprava přístavby ve dvorní části</v>
      </c>
      <c r="F85" s="228"/>
      <c r="G85" s="228"/>
      <c r="H85" s="228"/>
      <c r="L85" s="29"/>
    </row>
    <row r="86" spans="2:47" s="1" customFormat="1" ht="12" customHeight="1">
      <c r="B86" s="29"/>
      <c r="C86" s="26" t="s">
        <v>103</v>
      </c>
      <c r="L86" s="29"/>
    </row>
    <row r="87" spans="2:47" s="1" customFormat="1" ht="16.5" customHeight="1">
      <c r="B87" s="29"/>
      <c r="E87" s="192" t="str">
        <f>E9</f>
        <v>2915 - D.1.4.2 - Vytápění</v>
      </c>
      <c r="F87" s="226"/>
      <c r="G87" s="226"/>
      <c r="H87" s="226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6" t="s">
        <v>17</v>
      </c>
      <c r="F89" s="24" t="str">
        <f>F12</f>
        <v>Olomouc</v>
      </c>
      <c r="I89" s="26" t="s">
        <v>19</v>
      </c>
      <c r="J89" s="49">
        <f>IF(J12="","",J12)</f>
        <v>45085</v>
      </c>
      <c r="L89" s="29"/>
    </row>
    <row r="90" spans="2:47" s="1" customFormat="1" ht="6.95" customHeight="1">
      <c r="B90" s="29"/>
      <c r="L90" s="29"/>
    </row>
    <row r="91" spans="2:47" s="1" customFormat="1" ht="15.2" customHeight="1">
      <c r="B91" s="29"/>
      <c r="C91" s="26" t="s">
        <v>20</v>
      </c>
      <c r="F91" s="24" t="str">
        <f>E15</f>
        <v>Správa železnic, státní organizace</v>
      </c>
      <c r="I91" s="26" t="s">
        <v>25</v>
      </c>
      <c r="J91" s="27" t="str">
        <f>E21</f>
        <v>Ing. Pavel KRÁTKÝ</v>
      </c>
      <c r="L91" s="29"/>
    </row>
    <row r="92" spans="2:47" s="1" customFormat="1" ht="15.2" customHeight="1">
      <c r="B92" s="29"/>
      <c r="C92" s="26" t="s">
        <v>24</v>
      </c>
      <c r="F92" s="24" t="str">
        <f>IF(E18="","",E18)</f>
        <v>Vyplň údaj</v>
      </c>
      <c r="I92" s="26" t="s">
        <v>29</v>
      </c>
      <c r="J92" s="27" t="str">
        <f>E24</f>
        <v>Hořák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106</v>
      </c>
      <c r="D94" s="90"/>
      <c r="E94" s="90"/>
      <c r="F94" s="90"/>
      <c r="G94" s="90"/>
      <c r="H94" s="90"/>
      <c r="I94" s="90"/>
      <c r="J94" s="99" t="s">
        <v>107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108</v>
      </c>
      <c r="J96" s="63">
        <f>J128</f>
        <v>0</v>
      </c>
      <c r="L96" s="29"/>
      <c r="AU96" s="17" t="s">
        <v>109</v>
      </c>
    </row>
    <row r="97" spans="2:12" s="8" customFormat="1" ht="24.95" customHeight="1">
      <c r="B97" s="101"/>
      <c r="D97" s="102" t="s">
        <v>110</v>
      </c>
      <c r="E97" s="103"/>
      <c r="F97" s="103"/>
      <c r="G97" s="103"/>
      <c r="H97" s="103"/>
      <c r="I97" s="103"/>
      <c r="J97" s="104">
        <f>J129</f>
        <v>0</v>
      </c>
      <c r="L97" s="101"/>
    </row>
    <row r="98" spans="2:12" s="9" customFormat="1" ht="19.899999999999999" customHeight="1">
      <c r="B98" s="105"/>
      <c r="D98" s="106" t="s">
        <v>115</v>
      </c>
      <c r="E98" s="107"/>
      <c r="F98" s="107"/>
      <c r="G98" s="107"/>
      <c r="H98" s="107"/>
      <c r="I98" s="107"/>
      <c r="J98" s="108">
        <f>J130</f>
        <v>0</v>
      </c>
      <c r="L98" s="105"/>
    </row>
    <row r="99" spans="2:12" s="9" customFormat="1" ht="19.899999999999999" customHeight="1">
      <c r="B99" s="105"/>
      <c r="D99" s="106" t="s">
        <v>116</v>
      </c>
      <c r="E99" s="107"/>
      <c r="F99" s="107"/>
      <c r="G99" s="107"/>
      <c r="H99" s="107"/>
      <c r="I99" s="107"/>
      <c r="J99" s="108">
        <f>J133</f>
        <v>0</v>
      </c>
      <c r="L99" s="105"/>
    </row>
    <row r="100" spans="2:12" s="9" customFormat="1" ht="19.899999999999999" customHeight="1">
      <c r="B100" s="105"/>
      <c r="D100" s="106" t="s">
        <v>118</v>
      </c>
      <c r="E100" s="107"/>
      <c r="F100" s="107"/>
      <c r="G100" s="107"/>
      <c r="H100" s="107"/>
      <c r="I100" s="107"/>
      <c r="J100" s="108">
        <f>J135</f>
        <v>0</v>
      </c>
      <c r="L100" s="105"/>
    </row>
    <row r="101" spans="2:12" s="9" customFormat="1" ht="19.899999999999999" customHeight="1">
      <c r="B101" s="105"/>
      <c r="D101" s="106" t="s">
        <v>3028</v>
      </c>
      <c r="E101" s="107"/>
      <c r="F101" s="107"/>
      <c r="G101" s="107"/>
      <c r="H101" s="107"/>
      <c r="I101" s="107"/>
      <c r="J101" s="108">
        <f>J141</f>
        <v>0</v>
      </c>
      <c r="L101" s="105"/>
    </row>
    <row r="102" spans="2:12" s="9" customFormat="1" ht="19.899999999999999" customHeight="1">
      <c r="B102" s="105"/>
      <c r="D102" s="106" t="s">
        <v>120</v>
      </c>
      <c r="E102" s="107"/>
      <c r="F102" s="107"/>
      <c r="G102" s="107"/>
      <c r="H102" s="107"/>
      <c r="I102" s="107"/>
      <c r="J102" s="108">
        <f>J149</f>
        <v>0</v>
      </c>
      <c r="L102" s="105"/>
    </row>
    <row r="103" spans="2:12" s="9" customFormat="1" ht="19.899999999999999" customHeight="1">
      <c r="B103" s="105"/>
      <c r="D103" s="106" t="s">
        <v>121</v>
      </c>
      <c r="E103" s="107"/>
      <c r="F103" s="107"/>
      <c r="G103" s="107"/>
      <c r="H103" s="107"/>
      <c r="I103" s="107"/>
      <c r="J103" s="108">
        <f>J158</f>
        <v>0</v>
      </c>
      <c r="L103" s="105"/>
    </row>
    <row r="104" spans="2:12" s="8" customFormat="1" ht="24.95" customHeight="1">
      <c r="B104" s="101"/>
      <c r="D104" s="102" t="s">
        <v>122</v>
      </c>
      <c r="E104" s="103"/>
      <c r="F104" s="103"/>
      <c r="G104" s="103"/>
      <c r="H104" s="103"/>
      <c r="I104" s="103"/>
      <c r="J104" s="104">
        <f>J160</f>
        <v>0</v>
      </c>
      <c r="L104" s="101"/>
    </row>
    <row r="105" spans="2:12" s="9" customFormat="1" ht="19.899999999999999" customHeight="1">
      <c r="B105" s="105"/>
      <c r="D105" s="106" t="s">
        <v>3664</v>
      </c>
      <c r="E105" s="107"/>
      <c r="F105" s="107"/>
      <c r="G105" s="107"/>
      <c r="H105" s="107"/>
      <c r="I105" s="107"/>
      <c r="J105" s="108">
        <f>J161</f>
        <v>0</v>
      </c>
      <c r="L105" s="105"/>
    </row>
    <row r="106" spans="2:12" s="9" customFormat="1" ht="19.899999999999999" customHeight="1">
      <c r="B106" s="105"/>
      <c r="D106" s="106" t="s">
        <v>3665</v>
      </c>
      <c r="E106" s="107"/>
      <c r="F106" s="107"/>
      <c r="G106" s="107"/>
      <c r="H106" s="107"/>
      <c r="I106" s="107"/>
      <c r="J106" s="108">
        <f>J191</f>
        <v>0</v>
      </c>
      <c r="L106" s="105"/>
    </row>
    <row r="107" spans="2:12" s="9" customFormat="1" ht="19.899999999999999" customHeight="1">
      <c r="B107" s="105"/>
      <c r="D107" s="106" t="s">
        <v>3666</v>
      </c>
      <c r="E107" s="107"/>
      <c r="F107" s="107"/>
      <c r="G107" s="107"/>
      <c r="H107" s="107"/>
      <c r="I107" s="107"/>
      <c r="J107" s="108">
        <f>J202</f>
        <v>0</v>
      </c>
      <c r="L107" s="105"/>
    </row>
    <row r="108" spans="2:12" s="8" customFormat="1" ht="24.95" customHeight="1">
      <c r="B108" s="101"/>
      <c r="D108" s="102" t="s">
        <v>3667</v>
      </c>
      <c r="E108" s="103"/>
      <c r="F108" s="103"/>
      <c r="G108" s="103"/>
      <c r="H108" s="103"/>
      <c r="I108" s="103"/>
      <c r="J108" s="104">
        <f>J225</f>
        <v>0</v>
      </c>
      <c r="L108" s="101"/>
    </row>
    <row r="109" spans="2:12" s="1" customFormat="1" ht="21.75" customHeight="1">
      <c r="B109" s="29"/>
      <c r="L109" s="29"/>
    </row>
    <row r="110" spans="2:12" s="1" customFormat="1" ht="6.95" customHeight="1"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29"/>
    </row>
    <row r="114" spans="2:63" s="1" customFormat="1" ht="6.95" customHeight="1"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29"/>
    </row>
    <row r="115" spans="2:63" s="1" customFormat="1" ht="24.95" customHeight="1">
      <c r="B115" s="29"/>
      <c r="C115" s="21" t="s">
        <v>143</v>
      </c>
      <c r="L115" s="29"/>
    </row>
    <row r="116" spans="2:63" s="1" customFormat="1" ht="6.95" customHeight="1">
      <c r="B116" s="29"/>
      <c r="L116" s="29"/>
    </row>
    <row r="117" spans="2:63" s="1" customFormat="1" ht="12" customHeight="1">
      <c r="B117" s="29"/>
      <c r="C117" s="26" t="s">
        <v>14</v>
      </c>
      <c r="L117" s="29"/>
    </row>
    <row r="118" spans="2:63" s="1" customFormat="1" ht="16.5" customHeight="1">
      <c r="B118" s="29"/>
      <c r="E118" s="227" t="str">
        <f>E7</f>
        <v>OLOMOUC ADM Nerudova - oprava přístavby ve dvorní části</v>
      </c>
      <c r="F118" s="228"/>
      <c r="G118" s="228"/>
      <c r="H118" s="228"/>
      <c r="L118" s="29"/>
    </row>
    <row r="119" spans="2:63" s="1" customFormat="1" ht="12" customHeight="1">
      <c r="B119" s="29"/>
      <c r="C119" s="26" t="s">
        <v>103</v>
      </c>
      <c r="L119" s="29"/>
    </row>
    <row r="120" spans="2:63" s="1" customFormat="1" ht="16.5" customHeight="1">
      <c r="B120" s="29"/>
      <c r="E120" s="192" t="str">
        <f>E9</f>
        <v>2915 - D.1.4.2 - Vytápění</v>
      </c>
      <c r="F120" s="226"/>
      <c r="G120" s="226"/>
      <c r="H120" s="226"/>
      <c r="L120" s="29"/>
    </row>
    <row r="121" spans="2:63" s="1" customFormat="1" ht="6.95" customHeight="1">
      <c r="B121" s="29"/>
      <c r="L121" s="29"/>
    </row>
    <row r="122" spans="2:63" s="1" customFormat="1" ht="12" customHeight="1">
      <c r="B122" s="29"/>
      <c r="C122" s="26" t="s">
        <v>17</v>
      </c>
      <c r="F122" s="24" t="str">
        <f>F12</f>
        <v>Olomouc</v>
      </c>
      <c r="I122" s="26" t="s">
        <v>19</v>
      </c>
      <c r="J122" s="49">
        <f>IF(J12="","",J12)</f>
        <v>45085</v>
      </c>
      <c r="L122" s="29"/>
    </row>
    <row r="123" spans="2:63" s="1" customFormat="1" ht="6.95" customHeight="1">
      <c r="B123" s="29"/>
      <c r="L123" s="29"/>
    </row>
    <row r="124" spans="2:63" s="1" customFormat="1" ht="15.2" customHeight="1">
      <c r="B124" s="29"/>
      <c r="C124" s="26" t="s">
        <v>20</v>
      </c>
      <c r="F124" s="24" t="str">
        <f>E15</f>
        <v>Správa železnic, státní organizace</v>
      </c>
      <c r="I124" s="26" t="s">
        <v>25</v>
      </c>
      <c r="J124" s="27" t="str">
        <f>E21</f>
        <v>Ing. Pavel KRÁTKÝ</v>
      </c>
      <c r="L124" s="29"/>
    </row>
    <row r="125" spans="2:63" s="1" customFormat="1" ht="15.2" customHeight="1">
      <c r="B125" s="29"/>
      <c r="C125" s="26" t="s">
        <v>24</v>
      </c>
      <c r="F125" s="24" t="str">
        <f>IF(E18="","",E18)</f>
        <v>Vyplň údaj</v>
      </c>
      <c r="I125" s="26" t="s">
        <v>29</v>
      </c>
      <c r="J125" s="27" t="str">
        <f>E24</f>
        <v>Hořák</v>
      </c>
      <c r="L125" s="29"/>
    </row>
    <row r="126" spans="2:63" s="1" customFormat="1" ht="10.35" customHeight="1">
      <c r="B126" s="29"/>
      <c r="L126" s="29"/>
    </row>
    <row r="127" spans="2:63" s="10" customFormat="1" ht="29.25" customHeight="1">
      <c r="B127" s="109"/>
      <c r="C127" s="110" t="s">
        <v>144</v>
      </c>
      <c r="D127" s="111" t="s">
        <v>57</v>
      </c>
      <c r="E127" s="111" t="s">
        <v>53</v>
      </c>
      <c r="F127" s="111" t="s">
        <v>54</v>
      </c>
      <c r="G127" s="111" t="s">
        <v>145</v>
      </c>
      <c r="H127" s="111" t="s">
        <v>146</v>
      </c>
      <c r="I127" s="111" t="s">
        <v>147</v>
      </c>
      <c r="J127" s="111" t="s">
        <v>107</v>
      </c>
      <c r="K127" s="112" t="s">
        <v>148</v>
      </c>
      <c r="L127" s="109"/>
      <c r="M127" s="56" t="s">
        <v>1</v>
      </c>
      <c r="N127" s="57" t="s">
        <v>36</v>
      </c>
      <c r="O127" s="57" t="s">
        <v>149</v>
      </c>
      <c r="P127" s="57" t="s">
        <v>150</v>
      </c>
      <c r="Q127" s="57" t="s">
        <v>151</v>
      </c>
      <c r="R127" s="57" t="s">
        <v>152</v>
      </c>
      <c r="S127" s="57" t="s">
        <v>153</v>
      </c>
      <c r="T127" s="58" t="s">
        <v>154</v>
      </c>
    </row>
    <row r="128" spans="2:63" s="1" customFormat="1" ht="22.9" customHeight="1">
      <c r="B128" s="29"/>
      <c r="C128" s="61" t="s">
        <v>155</v>
      </c>
      <c r="J128" s="113">
        <f>BK128</f>
        <v>0</v>
      </c>
      <c r="L128" s="29"/>
      <c r="M128" s="59"/>
      <c r="N128" s="50"/>
      <c r="O128" s="50"/>
      <c r="P128" s="114">
        <f>P129+P160+P225</f>
        <v>216.85065599999999</v>
      </c>
      <c r="Q128" s="50"/>
      <c r="R128" s="114">
        <f>R129+R160+R225</f>
        <v>0.73595709999999992</v>
      </c>
      <c r="S128" s="50"/>
      <c r="T128" s="115">
        <f>T129+T160+T225</f>
        <v>1.171446</v>
      </c>
      <c r="AT128" s="17" t="s">
        <v>71</v>
      </c>
      <c r="AU128" s="17" t="s">
        <v>109</v>
      </c>
      <c r="BK128" s="116">
        <f>BK129+BK160+BK225</f>
        <v>0</v>
      </c>
    </row>
    <row r="129" spans="2:65" s="11" customFormat="1" ht="25.9" customHeight="1">
      <c r="B129" s="117"/>
      <c r="D129" s="118" t="s">
        <v>71</v>
      </c>
      <c r="E129" s="119" t="s">
        <v>156</v>
      </c>
      <c r="F129" s="119" t="s">
        <v>157</v>
      </c>
      <c r="J129" s="120">
        <f>BK129</f>
        <v>0</v>
      </c>
      <c r="L129" s="117"/>
      <c r="M129" s="121"/>
      <c r="P129" s="122">
        <f>P130+P133+P135+P141+P149+P158</f>
        <v>41.172073999999995</v>
      </c>
      <c r="R129" s="122">
        <f>R130+R133+R135+R141+R149+R158</f>
        <v>0.38256249999999997</v>
      </c>
      <c r="T129" s="123">
        <f>T130+T133+T135+T141+T149+T158</f>
        <v>0.26900000000000002</v>
      </c>
      <c r="AR129" s="118" t="s">
        <v>80</v>
      </c>
      <c r="AT129" s="124" t="s">
        <v>71</v>
      </c>
      <c r="AU129" s="124" t="s">
        <v>72</v>
      </c>
      <c r="AY129" s="118" t="s">
        <v>158</v>
      </c>
      <c r="BK129" s="125">
        <f>BK130+BK133+BK135+BK141+BK149+BK158</f>
        <v>0</v>
      </c>
    </row>
    <row r="130" spans="2:65" s="11" customFormat="1" ht="22.9" customHeight="1">
      <c r="B130" s="117"/>
      <c r="D130" s="118" t="s">
        <v>71</v>
      </c>
      <c r="E130" s="126" t="s">
        <v>178</v>
      </c>
      <c r="F130" s="126" t="s">
        <v>277</v>
      </c>
      <c r="J130" s="127">
        <f>BK130</f>
        <v>0</v>
      </c>
      <c r="L130" s="117"/>
      <c r="M130" s="121"/>
      <c r="P130" s="122">
        <f>SUM(P131:P132)</f>
        <v>0</v>
      </c>
      <c r="R130" s="122">
        <f>SUM(R131:R132)</f>
        <v>0</v>
      </c>
      <c r="T130" s="123">
        <f>SUM(T131:T132)</f>
        <v>0</v>
      </c>
      <c r="AR130" s="118" t="s">
        <v>80</v>
      </c>
      <c r="AT130" s="124" t="s">
        <v>71</v>
      </c>
      <c r="AU130" s="124" t="s">
        <v>80</v>
      </c>
      <c r="AY130" s="118" t="s">
        <v>158</v>
      </c>
      <c r="BK130" s="125">
        <f>SUM(BK131:BK132)</f>
        <v>0</v>
      </c>
    </row>
    <row r="131" spans="2:65" s="1" customFormat="1" ht="24.2" customHeight="1">
      <c r="B131" s="128"/>
      <c r="C131" s="129" t="s">
        <v>80</v>
      </c>
      <c r="D131" s="129" t="s">
        <v>160</v>
      </c>
      <c r="E131" s="130" t="s">
        <v>3668</v>
      </c>
      <c r="F131" s="131" t="s">
        <v>3669</v>
      </c>
      <c r="G131" s="132" t="s">
        <v>310</v>
      </c>
      <c r="H131" s="133">
        <v>26</v>
      </c>
      <c r="I131" s="184"/>
      <c r="J131" s="134">
        <f>ROUND(I131*H131,2)</f>
        <v>0</v>
      </c>
      <c r="K131" s="131" t="s">
        <v>1</v>
      </c>
      <c r="L131" s="29"/>
      <c r="M131" s="135" t="s">
        <v>1</v>
      </c>
      <c r="N131" s="136" t="s">
        <v>37</v>
      </c>
      <c r="O131" s="137">
        <v>0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AR131" s="139" t="s">
        <v>165</v>
      </c>
      <c r="AT131" s="139" t="s">
        <v>160</v>
      </c>
      <c r="AU131" s="139" t="s">
        <v>82</v>
      </c>
      <c r="AY131" s="17" t="s">
        <v>158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7" t="s">
        <v>80</v>
      </c>
      <c r="BK131" s="140">
        <f>ROUND(I131*H131,2)</f>
        <v>0</v>
      </c>
      <c r="BL131" s="17" t="s">
        <v>165</v>
      </c>
      <c r="BM131" s="139" t="s">
        <v>3670</v>
      </c>
    </row>
    <row r="132" spans="2:65" s="13" customFormat="1">
      <c r="B132" s="147"/>
      <c r="D132" s="142" t="s">
        <v>167</v>
      </c>
      <c r="E132" s="148" t="s">
        <v>1</v>
      </c>
      <c r="F132" s="149" t="s">
        <v>3671</v>
      </c>
      <c r="H132" s="150">
        <v>26</v>
      </c>
      <c r="L132" s="147"/>
      <c r="M132" s="151"/>
      <c r="T132" s="152"/>
      <c r="AT132" s="148" t="s">
        <v>167</v>
      </c>
      <c r="AU132" s="148" t="s">
        <v>82</v>
      </c>
      <c r="AV132" s="13" t="s">
        <v>82</v>
      </c>
      <c r="AW132" s="13" t="s">
        <v>28</v>
      </c>
      <c r="AX132" s="13" t="s">
        <v>80</v>
      </c>
      <c r="AY132" s="148" t="s">
        <v>158</v>
      </c>
    </row>
    <row r="133" spans="2:65" s="11" customFormat="1" ht="22.9" customHeight="1">
      <c r="B133" s="117"/>
      <c r="D133" s="118" t="s">
        <v>71</v>
      </c>
      <c r="E133" s="126" t="s">
        <v>165</v>
      </c>
      <c r="F133" s="126" t="s">
        <v>469</v>
      </c>
      <c r="J133" s="127">
        <f>BK133</f>
        <v>0</v>
      </c>
      <c r="L133" s="117"/>
      <c r="M133" s="121"/>
      <c r="P133" s="122">
        <f>P134</f>
        <v>4.04</v>
      </c>
      <c r="R133" s="122">
        <f>R134</f>
        <v>7.8799999999999995E-2</v>
      </c>
      <c r="T133" s="123">
        <f>T134</f>
        <v>0</v>
      </c>
      <c r="AR133" s="118" t="s">
        <v>80</v>
      </c>
      <c r="AT133" s="124" t="s">
        <v>71</v>
      </c>
      <c r="AU133" s="124" t="s">
        <v>80</v>
      </c>
      <c r="AY133" s="118" t="s">
        <v>158</v>
      </c>
      <c r="BK133" s="125">
        <f>BK134</f>
        <v>0</v>
      </c>
    </row>
    <row r="134" spans="2:65" s="1" customFormat="1" ht="24.2" customHeight="1">
      <c r="B134" s="128"/>
      <c r="C134" s="129" t="s">
        <v>82</v>
      </c>
      <c r="D134" s="129" t="s">
        <v>160</v>
      </c>
      <c r="E134" s="130" t="s">
        <v>3672</v>
      </c>
      <c r="F134" s="131" t="s">
        <v>3673</v>
      </c>
      <c r="G134" s="132" t="s">
        <v>310</v>
      </c>
      <c r="H134" s="133">
        <v>4</v>
      </c>
      <c r="I134" s="184"/>
      <c r="J134" s="134">
        <f>ROUND(I134*H134,2)</f>
        <v>0</v>
      </c>
      <c r="K134" s="131" t="s">
        <v>164</v>
      </c>
      <c r="L134" s="29"/>
      <c r="M134" s="135" t="s">
        <v>1</v>
      </c>
      <c r="N134" s="136" t="s">
        <v>37</v>
      </c>
      <c r="O134" s="137">
        <v>1.01</v>
      </c>
      <c r="P134" s="137">
        <f>O134*H134</f>
        <v>4.04</v>
      </c>
      <c r="Q134" s="137">
        <v>1.9699999999999999E-2</v>
      </c>
      <c r="R134" s="137">
        <f>Q134*H134</f>
        <v>7.8799999999999995E-2</v>
      </c>
      <c r="S134" s="137">
        <v>0</v>
      </c>
      <c r="T134" s="138">
        <f>S134*H134</f>
        <v>0</v>
      </c>
      <c r="AR134" s="139" t="s">
        <v>165</v>
      </c>
      <c r="AT134" s="139" t="s">
        <v>160</v>
      </c>
      <c r="AU134" s="139" t="s">
        <v>82</v>
      </c>
      <c r="AY134" s="17" t="s">
        <v>158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7" t="s">
        <v>80</v>
      </c>
      <c r="BK134" s="140">
        <f>ROUND(I134*H134,2)</f>
        <v>0</v>
      </c>
      <c r="BL134" s="17" t="s">
        <v>165</v>
      </c>
      <c r="BM134" s="139" t="s">
        <v>3674</v>
      </c>
    </row>
    <row r="135" spans="2:65" s="11" customFormat="1" ht="22.9" customHeight="1">
      <c r="B135" s="117"/>
      <c r="D135" s="118" t="s">
        <v>71</v>
      </c>
      <c r="E135" s="126" t="s">
        <v>191</v>
      </c>
      <c r="F135" s="126" t="s">
        <v>530</v>
      </c>
      <c r="J135" s="127">
        <f>BK135</f>
        <v>0</v>
      </c>
      <c r="L135" s="117"/>
      <c r="M135" s="121"/>
      <c r="P135" s="122">
        <f>SUM(P136:P140)</f>
        <v>18.240749999999998</v>
      </c>
      <c r="R135" s="122">
        <f>SUM(R136:R140)</f>
        <v>0.30376249999999999</v>
      </c>
      <c r="T135" s="123">
        <f>SUM(T136:T140)</f>
        <v>0</v>
      </c>
      <c r="AR135" s="118" t="s">
        <v>80</v>
      </c>
      <c r="AT135" s="124" t="s">
        <v>71</v>
      </c>
      <c r="AU135" s="124" t="s">
        <v>80</v>
      </c>
      <c r="AY135" s="118" t="s">
        <v>158</v>
      </c>
      <c r="BK135" s="125">
        <f>SUM(BK136:BK140)</f>
        <v>0</v>
      </c>
    </row>
    <row r="136" spans="2:65" s="1" customFormat="1" ht="24.2" customHeight="1">
      <c r="B136" s="128"/>
      <c r="C136" s="129" t="s">
        <v>178</v>
      </c>
      <c r="D136" s="129" t="s">
        <v>160</v>
      </c>
      <c r="E136" s="130" t="s">
        <v>3675</v>
      </c>
      <c r="F136" s="131" t="s">
        <v>3676</v>
      </c>
      <c r="G136" s="132" t="s">
        <v>310</v>
      </c>
      <c r="H136" s="133">
        <v>4</v>
      </c>
      <c r="I136" s="184"/>
      <c r="J136" s="134">
        <f>ROUND(I136*H136,2)</f>
        <v>0</v>
      </c>
      <c r="K136" s="131" t="s">
        <v>164</v>
      </c>
      <c r="L136" s="29"/>
      <c r="M136" s="135" t="s">
        <v>1</v>
      </c>
      <c r="N136" s="136" t="s">
        <v>37</v>
      </c>
      <c r="O136" s="137">
        <v>0.32</v>
      </c>
      <c r="P136" s="137">
        <f>O136*H136</f>
        <v>1.28</v>
      </c>
      <c r="Q136" s="137">
        <v>3.7000000000000002E-3</v>
      </c>
      <c r="R136" s="137">
        <f>Q136*H136</f>
        <v>1.4800000000000001E-2</v>
      </c>
      <c r="S136" s="137">
        <v>0</v>
      </c>
      <c r="T136" s="138">
        <f>S136*H136</f>
        <v>0</v>
      </c>
      <c r="AR136" s="139" t="s">
        <v>165</v>
      </c>
      <c r="AT136" s="139" t="s">
        <v>160</v>
      </c>
      <c r="AU136" s="139" t="s">
        <v>82</v>
      </c>
      <c r="AY136" s="17" t="s">
        <v>158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7" t="s">
        <v>80</v>
      </c>
      <c r="BK136" s="140">
        <f>ROUND(I136*H136,2)</f>
        <v>0</v>
      </c>
      <c r="BL136" s="17" t="s">
        <v>165</v>
      </c>
      <c r="BM136" s="139" t="s">
        <v>3677</v>
      </c>
    </row>
    <row r="137" spans="2:65" s="1" customFormat="1" ht="24.2" customHeight="1">
      <c r="B137" s="128"/>
      <c r="C137" s="129" t="s">
        <v>165</v>
      </c>
      <c r="D137" s="129" t="s">
        <v>160</v>
      </c>
      <c r="E137" s="130" t="s">
        <v>3678</v>
      </c>
      <c r="F137" s="131" t="s">
        <v>3679</v>
      </c>
      <c r="G137" s="132" t="s">
        <v>310</v>
      </c>
      <c r="H137" s="133">
        <v>52</v>
      </c>
      <c r="I137" s="184"/>
      <c r="J137" s="134">
        <f>ROUND(I137*H137,2)</f>
        <v>0</v>
      </c>
      <c r="K137" s="131" t="s">
        <v>164</v>
      </c>
      <c r="L137" s="29"/>
      <c r="M137" s="135" t="s">
        <v>1</v>
      </c>
      <c r="N137" s="136" t="s">
        <v>37</v>
      </c>
      <c r="O137" s="137">
        <v>0.253</v>
      </c>
      <c r="P137" s="137">
        <f>O137*H137</f>
        <v>13.156000000000001</v>
      </c>
      <c r="Q137" s="137">
        <v>3.7599999999999999E-3</v>
      </c>
      <c r="R137" s="137">
        <f>Q137*H137</f>
        <v>0.19552</v>
      </c>
      <c r="S137" s="137">
        <v>0</v>
      </c>
      <c r="T137" s="138">
        <f>S137*H137</f>
        <v>0</v>
      </c>
      <c r="AR137" s="139" t="s">
        <v>165</v>
      </c>
      <c r="AT137" s="139" t="s">
        <v>160</v>
      </c>
      <c r="AU137" s="139" t="s">
        <v>82</v>
      </c>
      <c r="AY137" s="17" t="s">
        <v>158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7" t="s">
        <v>80</v>
      </c>
      <c r="BK137" s="140">
        <f>ROUND(I137*H137,2)</f>
        <v>0</v>
      </c>
      <c r="BL137" s="17" t="s">
        <v>165</v>
      </c>
      <c r="BM137" s="139" t="s">
        <v>3680</v>
      </c>
    </row>
    <row r="138" spans="2:65" s="13" customFormat="1">
      <c r="B138" s="147"/>
      <c r="D138" s="142" t="s">
        <v>167</v>
      </c>
      <c r="E138" s="148" t="s">
        <v>1</v>
      </c>
      <c r="F138" s="149" t="s">
        <v>3681</v>
      </c>
      <c r="H138" s="150">
        <v>52</v>
      </c>
      <c r="L138" s="147"/>
      <c r="M138" s="151"/>
      <c r="T138" s="152"/>
      <c r="AT138" s="148" t="s">
        <v>167</v>
      </c>
      <c r="AU138" s="148" t="s">
        <v>82</v>
      </c>
      <c r="AV138" s="13" t="s">
        <v>82</v>
      </c>
      <c r="AW138" s="13" t="s">
        <v>28</v>
      </c>
      <c r="AX138" s="13" t="s">
        <v>80</v>
      </c>
      <c r="AY138" s="148" t="s">
        <v>158</v>
      </c>
    </row>
    <row r="139" spans="2:65" s="1" customFormat="1" ht="24.2" customHeight="1">
      <c r="B139" s="128"/>
      <c r="C139" s="129" t="s">
        <v>185</v>
      </c>
      <c r="D139" s="129" t="s">
        <v>160</v>
      </c>
      <c r="E139" s="130" t="s">
        <v>3682</v>
      </c>
      <c r="F139" s="131" t="s">
        <v>3683</v>
      </c>
      <c r="G139" s="132" t="s">
        <v>212</v>
      </c>
      <c r="H139" s="133">
        <v>2.25</v>
      </c>
      <c r="I139" s="184"/>
      <c r="J139" s="134">
        <f>ROUND(I139*H139,2)</f>
        <v>0</v>
      </c>
      <c r="K139" s="131" t="s">
        <v>164</v>
      </c>
      <c r="L139" s="29"/>
      <c r="M139" s="135" t="s">
        <v>1</v>
      </c>
      <c r="N139" s="136" t="s">
        <v>37</v>
      </c>
      <c r="O139" s="137">
        <v>1.6910000000000001</v>
      </c>
      <c r="P139" s="137">
        <f>O139*H139</f>
        <v>3.8047500000000003</v>
      </c>
      <c r="Q139" s="137">
        <v>4.1529999999999997E-2</v>
      </c>
      <c r="R139" s="137">
        <f>Q139*H139</f>
        <v>9.3442499999999998E-2</v>
      </c>
      <c r="S139" s="137">
        <v>0</v>
      </c>
      <c r="T139" s="138">
        <f>S139*H139</f>
        <v>0</v>
      </c>
      <c r="AR139" s="139" t="s">
        <v>165</v>
      </c>
      <c r="AT139" s="139" t="s">
        <v>160</v>
      </c>
      <c r="AU139" s="139" t="s">
        <v>82</v>
      </c>
      <c r="AY139" s="17" t="s">
        <v>158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7" t="s">
        <v>80</v>
      </c>
      <c r="BK139" s="140">
        <f>ROUND(I139*H139,2)</f>
        <v>0</v>
      </c>
      <c r="BL139" s="17" t="s">
        <v>165</v>
      </c>
      <c r="BM139" s="139" t="s">
        <v>3684</v>
      </c>
    </row>
    <row r="140" spans="2:65" s="13" customFormat="1">
      <c r="B140" s="147"/>
      <c r="D140" s="142" t="s">
        <v>167</v>
      </c>
      <c r="E140" s="148" t="s">
        <v>1</v>
      </c>
      <c r="F140" s="149" t="s">
        <v>3685</v>
      </c>
      <c r="H140" s="150">
        <v>2.25</v>
      </c>
      <c r="L140" s="147"/>
      <c r="M140" s="151"/>
      <c r="T140" s="152"/>
      <c r="AT140" s="148" t="s">
        <v>167</v>
      </c>
      <c r="AU140" s="148" t="s">
        <v>82</v>
      </c>
      <c r="AV140" s="13" t="s">
        <v>82</v>
      </c>
      <c r="AW140" s="13" t="s">
        <v>28</v>
      </c>
      <c r="AX140" s="13" t="s">
        <v>80</v>
      </c>
      <c r="AY140" s="148" t="s">
        <v>158</v>
      </c>
    </row>
    <row r="141" spans="2:65" s="11" customFormat="1" ht="22.9" customHeight="1">
      <c r="B141" s="117"/>
      <c r="D141" s="118" t="s">
        <v>71</v>
      </c>
      <c r="E141" s="126" t="s">
        <v>215</v>
      </c>
      <c r="F141" s="126" t="s">
        <v>3188</v>
      </c>
      <c r="J141" s="127">
        <f>BK141</f>
        <v>0</v>
      </c>
      <c r="L141" s="117"/>
      <c r="M141" s="121"/>
      <c r="P141" s="122">
        <f>SUM(P142:P148)</f>
        <v>13.382999999999999</v>
      </c>
      <c r="R141" s="122">
        <f>SUM(R142:R148)</f>
        <v>0</v>
      </c>
      <c r="T141" s="123">
        <f>SUM(T142:T148)</f>
        <v>0.26900000000000002</v>
      </c>
      <c r="AR141" s="118" t="s">
        <v>80</v>
      </c>
      <c r="AT141" s="124" t="s">
        <v>71</v>
      </c>
      <c r="AU141" s="124" t="s">
        <v>80</v>
      </c>
      <c r="AY141" s="118" t="s">
        <v>158</v>
      </c>
      <c r="BK141" s="125">
        <f>SUM(BK142:BK148)</f>
        <v>0</v>
      </c>
    </row>
    <row r="142" spans="2:65" s="1" customFormat="1" ht="24.2" customHeight="1">
      <c r="B142" s="128"/>
      <c r="C142" s="129" t="s">
        <v>191</v>
      </c>
      <c r="D142" s="129" t="s">
        <v>160</v>
      </c>
      <c r="E142" s="130" t="s">
        <v>3686</v>
      </c>
      <c r="F142" s="131" t="s">
        <v>3687</v>
      </c>
      <c r="G142" s="132" t="s">
        <v>310</v>
      </c>
      <c r="H142" s="133">
        <v>12</v>
      </c>
      <c r="I142" s="184"/>
      <c r="J142" s="134">
        <f t="shared" ref="J142:J148" si="0">ROUND(I142*H142,2)</f>
        <v>0</v>
      </c>
      <c r="K142" s="131" t="s">
        <v>164</v>
      </c>
      <c r="L142" s="29"/>
      <c r="M142" s="135" t="s">
        <v>1</v>
      </c>
      <c r="N142" s="136" t="s">
        <v>37</v>
      </c>
      <c r="O142" s="137">
        <v>6.4000000000000001E-2</v>
      </c>
      <c r="P142" s="137">
        <f t="shared" ref="P142:P148" si="1">O142*H142</f>
        <v>0.76800000000000002</v>
      </c>
      <c r="Q142" s="137">
        <v>0</v>
      </c>
      <c r="R142" s="137">
        <f t="shared" ref="R142:R148" si="2">Q142*H142</f>
        <v>0</v>
      </c>
      <c r="S142" s="137">
        <v>1E-3</v>
      </c>
      <c r="T142" s="138">
        <f t="shared" ref="T142:T148" si="3">S142*H142</f>
        <v>1.2E-2</v>
      </c>
      <c r="AR142" s="139" t="s">
        <v>165</v>
      </c>
      <c r="AT142" s="139" t="s">
        <v>160</v>
      </c>
      <c r="AU142" s="139" t="s">
        <v>82</v>
      </c>
      <c r="AY142" s="17" t="s">
        <v>158</v>
      </c>
      <c r="BE142" s="140">
        <f t="shared" ref="BE142:BE148" si="4">IF(N142="základní",J142,0)</f>
        <v>0</v>
      </c>
      <c r="BF142" s="140">
        <f t="shared" ref="BF142:BF148" si="5">IF(N142="snížená",J142,0)</f>
        <v>0</v>
      </c>
      <c r="BG142" s="140">
        <f t="shared" ref="BG142:BG148" si="6">IF(N142="zákl. přenesená",J142,0)</f>
        <v>0</v>
      </c>
      <c r="BH142" s="140">
        <f t="shared" ref="BH142:BH148" si="7">IF(N142="sníž. přenesená",J142,0)</f>
        <v>0</v>
      </c>
      <c r="BI142" s="140">
        <f t="shared" ref="BI142:BI148" si="8">IF(N142="nulová",J142,0)</f>
        <v>0</v>
      </c>
      <c r="BJ142" s="17" t="s">
        <v>80</v>
      </c>
      <c r="BK142" s="140">
        <f t="shared" ref="BK142:BK148" si="9">ROUND(I142*H142,2)</f>
        <v>0</v>
      </c>
      <c r="BL142" s="17" t="s">
        <v>165</v>
      </c>
      <c r="BM142" s="139" t="s">
        <v>3688</v>
      </c>
    </row>
    <row r="143" spans="2:65" s="1" customFormat="1" ht="24.2" customHeight="1">
      <c r="B143" s="128"/>
      <c r="C143" s="129" t="s">
        <v>203</v>
      </c>
      <c r="D143" s="129" t="s">
        <v>160</v>
      </c>
      <c r="E143" s="130" t="s">
        <v>3689</v>
      </c>
      <c r="F143" s="131" t="s">
        <v>3690</v>
      </c>
      <c r="G143" s="132" t="s">
        <v>310</v>
      </c>
      <c r="H143" s="133">
        <v>2</v>
      </c>
      <c r="I143" s="184"/>
      <c r="J143" s="134">
        <f t="shared" si="0"/>
        <v>0</v>
      </c>
      <c r="K143" s="131" t="s">
        <v>164</v>
      </c>
      <c r="L143" s="29"/>
      <c r="M143" s="135" t="s">
        <v>1</v>
      </c>
      <c r="N143" s="136" t="s">
        <v>37</v>
      </c>
      <c r="O143" s="137">
        <v>0.183</v>
      </c>
      <c r="P143" s="137">
        <f t="shared" si="1"/>
        <v>0.36599999999999999</v>
      </c>
      <c r="Q143" s="137">
        <v>0</v>
      </c>
      <c r="R143" s="137">
        <f t="shared" si="2"/>
        <v>0</v>
      </c>
      <c r="S143" s="137">
        <v>1E-3</v>
      </c>
      <c r="T143" s="138">
        <f t="shared" si="3"/>
        <v>2E-3</v>
      </c>
      <c r="AR143" s="139" t="s">
        <v>165</v>
      </c>
      <c r="AT143" s="139" t="s">
        <v>160</v>
      </c>
      <c r="AU143" s="139" t="s">
        <v>82</v>
      </c>
      <c r="AY143" s="17" t="s">
        <v>158</v>
      </c>
      <c r="BE143" s="140">
        <f t="shared" si="4"/>
        <v>0</v>
      </c>
      <c r="BF143" s="140">
        <f t="shared" si="5"/>
        <v>0</v>
      </c>
      <c r="BG143" s="140">
        <f t="shared" si="6"/>
        <v>0</v>
      </c>
      <c r="BH143" s="140">
        <f t="shared" si="7"/>
        <v>0</v>
      </c>
      <c r="BI143" s="140">
        <f t="shared" si="8"/>
        <v>0</v>
      </c>
      <c r="BJ143" s="17" t="s">
        <v>80</v>
      </c>
      <c r="BK143" s="140">
        <f t="shared" si="9"/>
        <v>0</v>
      </c>
      <c r="BL143" s="17" t="s">
        <v>165</v>
      </c>
      <c r="BM143" s="139" t="s">
        <v>3691</v>
      </c>
    </row>
    <row r="144" spans="2:65" s="1" customFormat="1" ht="24.2" customHeight="1">
      <c r="B144" s="128"/>
      <c r="C144" s="129" t="s">
        <v>209</v>
      </c>
      <c r="D144" s="129" t="s">
        <v>160</v>
      </c>
      <c r="E144" s="130" t="s">
        <v>3692</v>
      </c>
      <c r="F144" s="131" t="s">
        <v>3693</v>
      </c>
      <c r="G144" s="132" t="s">
        <v>310</v>
      </c>
      <c r="H144" s="133">
        <v>6</v>
      </c>
      <c r="I144" s="184"/>
      <c r="J144" s="134">
        <f t="shared" si="0"/>
        <v>0</v>
      </c>
      <c r="K144" s="131" t="s">
        <v>164</v>
      </c>
      <c r="L144" s="29"/>
      <c r="M144" s="135" t="s">
        <v>1</v>
      </c>
      <c r="N144" s="136" t="s">
        <v>37</v>
      </c>
      <c r="O144" s="137">
        <v>0.38100000000000001</v>
      </c>
      <c r="P144" s="137">
        <f t="shared" si="1"/>
        <v>2.286</v>
      </c>
      <c r="Q144" s="137">
        <v>0</v>
      </c>
      <c r="R144" s="137">
        <f t="shared" si="2"/>
        <v>0</v>
      </c>
      <c r="S144" s="137">
        <v>2E-3</v>
      </c>
      <c r="T144" s="138">
        <f t="shared" si="3"/>
        <v>1.2E-2</v>
      </c>
      <c r="AR144" s="139" t="s">
        <v>165</v>
      </c>
      <c r="AT144" s="139" t="s">
        <v>160</v>
      </c>
      <c r="AU144" s="139" t="s">
        <v>82</v>
      </c>
      <c r="AY144" s="17" t="s">
        <v>158</v>
      </c>
      <c r="BE144" s="140">
        <f t="shared" si="4"/>
        <v>0</v>
      </c>
      <c r="BF144" s="140">
        <f t="shared" si="5"/>
        <v>0</v>
      </c>
      <c r="BG144" s="140">
        <f t="shared" si="6"/>
        <v>0</v>
      </c>
      <c r="BH144" s="140">
        <f t="shared" si="7"/>
        <v>0</v>
      </c>
      <c r="BI144" s="140">
        <f t="shared" si="8"/>
        <v>0</v>
      </c>
      <c r="BJ144" s="17" t="s">
        <v>80</v>
      </c>
      <c r="BK144" s="140">
        <f t="shared" si="9"/>
        <v>0</v>
      </c>
      <c r="BL144" s="17" t="s">
        <v>165</v>
      </c>
      <c r="BM144" s="139" t="s">
        <v>3694</v>
      </c>
    </row>
    <row r="145" spans="2:65" s="1" customFormat="1" ht="24.2" customHeight="1">
      <c r="B145" s="128"/>
      <c r="C145" s="129" t="s">
        <v>215</v>
      </c>
      <c r="D145" s="129" t="s">
        <v>160</v>
      </c>
      <c r="E145" s="130" t="s">
        <v>3695</v>
      </c>
      <c r="F145" s="131" t="s">
        <v>3696</v>
      </c>
      <c r="G145" s="132" t="s">
        <v>310</v>
      </c>
      <c r="H145" s="133">
        <v>2</v>
      </c>
      <c r="I145" s="184"/>
      <c r="J145" s="134">
        <f t="shared" si="0"/>
        <v>0</v>
      </c>
      <c r="K145" s="131" t="s">
        <v>164</v>
      </c>
      <c r="L145" s="29"/>
      <c r="M145" s="135" t="s">
        <v>1</v>
      </c>
      <c r="N145" s="136" t="s">
        <v>37</v>
      </c>
      <c r="O145" s="137">
        <v>0.48</v>
      </c>
      <c r="P145" s="137">
        <f t="shared" si="1"/>
        <v>0.96</v>
      </c>
      <c r="Q145" s="137">
        <v>0</v>
      </c>
      <c r="R145" s="137">
        <f t="shared" si="2"/>
        <v>0</v>
      </c>
      <c r="S145" s="137">
        <v>2E-3</v>
      </c>
      <c r="T145" s="138">
        <f t="shared" si="3"/>
        <v>4.0000000000000001E-3</v>
      </c>
      <c r="AR145" s="139" t="s">
        <v>165</v>
      </c>
      <c r="AT145" s="139" t="s">
        <v>160</v>
      </c>
      <c r="AU145" s="139" t="s">
        <v>82</v>
      </c>
      <c r="AY145" s="17" t="s">
        <v>158</v>
      </c>
      <c r="BE145" s="140">
        <f t="shared" si="4"/>
        <v>0</v>
      </c>
      <c r="BF145" s="140">
        <f t="shared" si="5"/>
        <v>0</v>
      </c>
      <c r="BG145" s="140">
        <f t="shared" si="6"/>
        <v>0</v>
      </c>
      <c r="BH145" s="140">
        <f t="shared" si="7"/>
        <v>0</v>
      </c>
      <c r="BI145" s="140">
        <f t="shared" si="8"/>
        <v>0</v>
      </c>
      <c r="BJ145" s="17" t="s">
        <v>80</v>
      </c>
      <c r="BK145" s="140">
        <f t="shared" si="9"/>
        <v>0</v>
      </c>
      <c r="BL145" s="17" t="s">
        <v>165</v>
      </c>
      <c r="BM145" s="139" t="s">
        <v>3697</v>
      </c>
    </row>
    <row r="146" spans="2:65" s="1" customFormat="1" ht="24.2" customHeight="1">
      <c r="B146" s="128"/>
      <c r="C146" s="129" t="s">
        <v>221</v>
      </c>
      <c r="D146" s="129" t="s">
        <v>160</v>
      </c>
      <c r="E146" s="130" t="s">
        <v>3698</v>
      </c>
      <c r="F146" s="131" t="s">
        <v>3699</v>
      </c>
      <c r="G146" s="132" t="s">
        <v>310</v>
      </c>
      <c r="H146" s="133">
        <v>4</v>
      </c>
      <c r="I146" s="184"/>
      <c r="J146" s="134">
        <f t="shared" si="0"/>
        <v>0</v>
      </c>
      <c r="K146" s="131" t="s">
        <v>164</v>
      </c>
      <c r="L146" s="29"/>
      <c r="M146" s="135" t="s">
        <v>1</v>
      </c>
      <c r="N146" s="136" t="s">
        <v>37</v>
      </c>
      <c r="O146" s="137">
        <v>0.61</v>
      </c>
      <c r="P146" s="137">
        <f t="shared" si="1"/>
        <v>2.44</v>
      </c>
      <c r="Q146" s="137">
        <v>0</v>
      </c>
      <c r="R146" s="137">
        <f t="shared" si="2"/>
        <v>0</v>
      </c>
      <c r="S146" s="137">
        <v>3.0000000000000001E-3</v>
      </c>
      <c r="T146" s="138">
        <f t="shared" si="3"/>
        <v>1.2E-2</v>
      </c>
      <c r="AR146" s="139" t="s">
        <v>165</v>
      </c>
      <c r="AT146" s="139" t="s">
        <v>160</v>
      </c>
      <c r="AU146" s="139" t="s">
        <v>82</v>
      </c>
      <c r="AY146" s="17" t="s">
        <v>158</v>
      </c>
      <c r="BE146" s="140">
        <f t="shared" si="4"/>
        <v>0</v>
      </c>
      <c r="BF146" s="140">
        <f t="shared" si="5"/>
        <v>0</v>
      </c>
      <c r="BG146" s="140">
        <f t="shared" si="6"/>
        <v>0</v>
      </c>
      <c r="BH146" s="140">
        <f t="shared" si="7"/>
        <v>0</v>
      </c>
      <c r="BI146" s="140">
        <f t="shared" si="8"/>
        <v>0</v>
      </c>
      <c r="BJ146" s="17" t="s">
        <v>80</v>
      </c>
      <c r="BK146" s="140">
        <f t="shared" si="9"/>
        <v>0</v>
      </c>
      <c r="BL146" s="17" t="s">
        <v>165</v>
      </c>
      <c r="BM146" s="139" t="s">
        <v>3700</v>
      </c>
    </row>
    <row r="147" spans="2:65" s="1" customFormat="1" ht="24.2" customHeight="1">
      <c r="B147" s="128"/>
      <c r="C147" s="129" t="s">
        <v>201</v>
      </c>
      <c r="D147" s="129" t="s">
        <v>160</v>
      </c>
      <c r="E147" s="130" t="s">
        <v>3701</v>
      </c>
      <c r="F147" s="131" t="s">
        <v>3702</v>
      </c>
      <c r="G147" s="132" t="s">
        <v>310</v>
      </c>
      <c r="H147" s="133">
        <v>4</v>
      </c>
      <c r="I147" s="184"/>
      <c r="J147" s="134">
        <f t="shared" si="0"/>
        <v>0</v>
      </c>
      <c r="K147" s="131" t="s">
        <v>164</v>
      </c>
      <c r="L147" s="29"/>
      <c r="M147" s="135" t="s">
        <v>1</v>
      </c>
      <c r="N147" s="136" t="s">
        <v>37</v>
      </c>
      <c r="O147" s="137">
        <v>0.51200000000000001</v>
      </c>
      <c r="P147" s="137">
        <f t="shared" si="1"/>
        <v>2.048</v>
      </c>
      <c r="Q147" s="137">
        <v>0</v>
      </c>
      <c r="R147" s="137">
        <f t="shared" si="2"/>
        <v>0</v>
      </c>
      <c r="S147" s="137">
        <v>8.0000000000000002E-3</v>
      </c>
      <c r="T147" s="138">
        <f t="shared" si="3"/>
        <v>3.2000000000000001E-2</v>
      </c>
      <c r="AR147" s="139" t="s">
        <v>165</v>
      </c>
      <c r="AT147" s="139" t="s">
        <v>160</v>
      </c>
      <c r="AU147" s="139" t="s">
        <v>82</v>
      </c>
      <c r="AY147" s="17" t="s">
        <v>158</v>
      </c>
      <c r="BE147" s="140">
        <f t="shared" si="4"/>
        <v>0</v>
      </c>
      <c r="BF147" s="140">
        <f t="shared" si="5"/>
        <v>0</v>
      </c>
      <c r="BG147" s="140">
        <f t="shared" si="6"/>
        <v>0</v>
      </c>
      <c r="BH147" s="140">
        <f t="shared" si="7"/>
        <v>0</v>
      </c>
      <c r="BI147" s="140">
        <f t="shared" si="8"/>
        <v>0</v>
      </c>
      <c r="BJ147" s="17" t="s">
        <v>80</v>
      </c>
      <c r="BK147" s="140">
        <f t="shared" si="9"/>
        <v>0</v>
      </c>
      <c r="BL147" s="17" t="s">
        <v>165</v>
      </c>
      <c r="BM147" s="139" t="s">
        <v>3703</v>
      </c>
    </row>
    <row r="148" spans="2:65" s="1" customFormat="1" ht="24.2" customHeight="1">
      <c r="B148" s="128"/>
      <c r="C148" s="129" t="s">
        <v>234</v>
      </c>
      <c r="D148" s="129" t="s">
        <v>160</v>
      </c>
      <c r="E148" s="130" t="s">
        <v>3704</v>
      </c>
      <c r="F148" s="131" t="s">
        <v>3705</v>
      </c>
      <c r="G148" s="132" t="s">
        <v>237</v>
      </c>
      <c r="H148" s="133">
        <v>15</v>
      </c>
      <c r="I148" s="184"/>
      <c r="J148" s="134">
        <f t="shared" si="0"/>
        <v>0</v>
      </c>
      <c r="K148" s="131" t="s">
        <v>164</v>
      </c>
      <c r="L148" s="29"/>
      <c r="M148" s="135" t="s">
        <v>1</v>
      </c>
      <c r="N148" s="136" t="s">
        <v>37</v>
      </c>
      <c r="O148" s="137">
        <v>0.30099999999999999</v>
      </c>
      <c r="P148" s="137">
        <f t="shared" si="1"/>
        <v>4.5149999999999997</v>
      </c>
      <c r="Q148" s="137">
        <v>0</v>
      </c>
      <c r="R148" s="137">
        <f t="shared" si="2"/>
        <v>0</v>
      </c>
      <c r="S148" s="137">
        <v>1.2999999999999999E-2</v>
      </c>
      <c r="T148" s="138">
        <f t="shared" si="3"/>
        <v>0.19499999999999998</v>
      </c>
      <c r="AR148" s="139" t="s">
        <v>165</v>
      </c>
      <c r="AT148" s="139" t="s">
        <v>160</v>
      </c>
      <c r="AU148" s="139" t="s">
        <v>82</v>
      </c>
      <c r="AY148" s="17" t="s">
        <v>158</v>
      </c>
      <c r="BE148" s="140">
        <f t="shared" si="4"/>
        <v>0</v>
      </c>
      <c r="BF148" s="140">
        <f t="shared" si="5"/>
        <v>0</v>
      </c>
      <c r="BG148" s="140">
        <f t="shared" si="6"/>
        <v>0</v>
      </c>
      <c r="BH148" s="140">
        <f t="shared" si="7"/>
        <v>0</v>
      </c>
      <c r="BI148" s="140">
        <f t="shared" si="8"/>
        <v>0</v>
      </c>
      <c r="BJ148" s="17" t="s">
        <v>80</v>
      </c>
      <c r="BK148" s="140">
        <f t="shared" si="9"/>
        <v>0</v>
      </c>
      <c r="BL148" s="17" t="s">
        <v>165</v>
      </c>
      <c r="BM148" s="139" t="s">
        <v>3706</v>
      </c>
    </row>
    <row r="149" spans="2:65" s="11" customFormat="1" ht="22.9" customHeight="1">
      <c r="B149" s="117"/>
      <c r="D149" s="118" t="s">
        <v>71</v>
      </c>
      <c r="E149" s="126" t="s">
        <v>1698</v>
      </c>
      <c r="F149" s="126" t="s">
        <v>1699</v>
      </c>
      <c r="J149" s="127">
        <f>BK149</f>
        <v>0</v>
      </c>
      <c r="L149" s="117"/>
      <c r="M149" s="121"/>
      <c r="P149" s="122">
        <f>SUM(P150:P157)</f>
        <v>4.4451160000000005</v>
      </c>
      <c r="R149" s="122">
        <f>SUM(R150:R157)</f>
        <v>0</v>
      </c>
      <c r="T149" s="123">
        <f>SUM(T150:T157)</f>
        <v>0</v>
      </c>
      <c r="AR149" s="118" t="s">
        <v>80</v>
      </c>
      <c r="AT149" s="124" t="s">
        <v>71</v>
      </c>
      <c r="AU149" s="124" t="s">
        <v>80</v>
      </c>
      <c r="AY149" s="118" t="s">
        <v>158</v>
      </c>
      <c r="BK149" s="125">
        <f>SUM(BK150:BK157)</f>
        <v>0</v>
      </c>
    </row>
    <row r="150" spans="2:65" s="1" customFormat="1" ht="16.5" customHeight="1">
      <c r="B150" s="128"/>
      <c r="C150" s="129" t="s">
        <v>241</v>
      </c>
      <c r="D150" s="129" t="s">
        <v>160</v>
      </c>
      <c r="E150" s="130" t="s">
        <v>1701</v>
      </c>
      <c r="F150" s="131" t="s">
        <v>1702</v>
      </c>
      <c r="G150" s="132" t="s">
        <v>188</v>
      </c>
      <c r="H150" s="133">
        <v>1.171</v>
      </c>
      <c r="I150" s="184"/>
      <c r="J150" s="134">
        <f>ROUND(I150*H150,2)</f>
        <v>0</v>
      </c>
      <c r="K150" s="131" t="s">
        <v>164</v>
      </c>
      <c r="L150" s="29"/>
      <c r="M150" s="135" t="s">
        <v>1</v>
      </c>
      <c r="N150" s="136" t="s">
        <v>37</v>
      </c>
      <c r="O150" s="137">
        <v>0.27700000000000002</v>
      </c>
      <c r="P150" s="137">
        <f>O150*H150</f>
        <v>0.32436700000000002</v>
      </c>
      <c r="Q150" s="137">
        <v>0</v>
      </c>
      <c r="R150" s="137">
        <f>Q150*H150</f>
        <v>0</v>
      </c>
      <c r="S150" s="137">
        <v>0</v>
      </c>
      <c r="T150" s="138">
        <f>S150*H150</f>
        <v>0</v>
      </c>
      <c r="AR150" s="139" t="s">
        <v>165</v>
      </c>
      <c r="AT150" s="139" t="s">
        <v>160</v>
      </c>
      <c r="AU150" s="139" t="s">
        <v>82</v>
      </c>
      <c r="AY150" s="17" t="s">
        <v>158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7" t="s">
        <v>80</v>
      </c>
      <c r="BK150" s="140">
        <f>ROUND(I150*H150,2)</f>
        <v>0</v>
      </c>
      <c r="BL150" s="17" t="s">
        <v>165</v>
      </c>
      <c r="BM150" s="139" t="s">
        <v>1703</v>
      </c>
    </row>
    <row r="151" spans="2:65" s="1" customFormat="1" ht="33" customHeight="1">
      <c r="B151" s="128"/>
      <c r="C151" s="129" t="s">
        <v>246</v>
      </c>
      <c r="D151" s="129" t="s">
        <v>160</v>
      </c>
      <c r="E151" s="130" t="s">
        <v>1705</v>
      </c>
      <c r="F151" s="131" t="s">
        <v>1706</v>
      </c>
      <c r="G151" s="132" t="s">
        <v>188</v>
      </c>
      <c r="H151" s="133">
        <v>1.171</v>
      </c>
      <c r="I151" s="184"/>
      <c r="J151" s="134">
        <f>ROUND(I151*H151,2)</f>
        <v>0</v>
      </c>
      <c r="K151" s="131" t="s">
        <v>164</v>
      </c>
      <c r="L151" s="29"/>
      <c r="M151" s="135" t="s">
        <v>1</v>
      </c>
      <c r="N151" s="136" t="s">
        <v>37</v>
      </c>
      <c r="O151" s="137">
        <v>3.31</v>
      </c>
      <c r="P151" s="137">
        <f>O151*H151</f>
        <v>3.8760100000000004</v>
      </c>
      <c r="Q151" s="137">
        <v>0</v>
      </c>
      <c r="R151" s="137">
        <f>Q151*H151</f>
        <v>0</v>
      </c>
      <c r="S151" s="137">
        <v>0</v>
      </c>
      <c r="T151" s="138">
        <f>S151*H151</f>
        <v>0</v>
      </c>
      <c r="AR151" s="139" t="s">
        <v>165</v>
      </c>
      <c r="AT151" s="139" t="s">
        <v>160</v>
      </c>
      <c r="AU151" s="139" t="s">
        <v>82</v>
      </c>
      <c r="AY151" s="17" t="s">
        <v>158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7" t="s">
        <v>80</v>
      </c>
      <c r="BK151" s="140">
        <f>ROUND(I151*H151,2)</f>
        <v>0</v>
      </c>
      <c r="BL151" s="17" t="s">
        <v>165</v>
      </c>
      <c r="BM151" s="139" t="s">
        <v>1707</v>
      </c>
    </row>
    <row r="152" spans="2:65" s="1" customFormat="1" ht="24.2" customHeight="1">
      <c r="B152" s="128"/>
      <c r="C152" s="129" t="s">
        <v>8</v>
      </c>
      <c r="D152" s="129" t="s">
        <v>160</v>
      </c>
      <c r="E152" s="130" t="s">
        <v>1709</v>
      </c>
      <c r="F152" s="131" t="s">
        <v>1710</v>
      </c>
      <c r="G152" s="132" t="s">
        <v>188</v>
      </c>
      <c r="H152" s="133">
        <v>1.171</v>
      </c>
      <c r="I152" s="184"/>
      <c r="J152" s="134">
        <f>ROUND(I152*H152,2)</f>
        <v>0</v>
      </c>
      <c r="K152" s="131" t="s">
        <v>164</v>
      </c>
      <c r="L152" s="29"/>
      <c r="M152" s="135" t="s">
        <v>1</v>
      </c>
      <c r="N152" s="136" t="s">
        <v>37</v>
      </c>
      <c r="O152" s="137">
        <v>0.125</v>
      </c>
      <c r="P152" s="137">
        <f>O152*H152</f>
        <v>0.14637500000000001</v>
      </c>
      <c r="Q152" s="137">
        <v>0</v>
      </c>
      <c r="R152" s="137">
        <f>Q152*H152</f>
        <v>0</v>
      </c>
      <c r="S152" s="137">
        <v>0</v>
      </c>
      <c r="T152" s="138">
        <f>S152*H152</f>
        <v>0</v>
      </c>
      <c r="AR152" s="139" t="s">
        <v>165</v>
      </c>
      <c r="AT152" s="139" t="s">
        <v>160</v>
      </c>
      <c r="AU152" s="139" t="s">
        <v>82</v>
      </c>
      <c r="AY152" s="17" t="s">
        <v>158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7" t="s">
        <v>80</v>
      </c>
      <c r="BK152" s="140">
        <f>ROUND(I152*H152,2)</f>
        <v>0</v>
      </c>
      <c r="BL152" s="17" t="s">
        <v>165</v>
      </c>
      <c r="BM152" s="139" t="s">
        <v>1711</v>
      </c>
    </row>
    <row r="153" spans="2:65" s="1" customFormat="1" ht="24.2" customHeight="1">
      <c r="B153" s="128"/>
      <c r="C153" s="129" t="s">
        <v>255</v>
      </c>
      <c r="D153" s="129" t="s">
        <v>160</v>
      </c>
      <c r="E153" s="130" t="s">
        <v>1713</v>
      </c>
      <c r="F153" s="131" t="s">
        <v>1714</v>
      </c>
      <c r="G153" s="132" t="s">
        <v>188</v>
      </c>
      <c r="H153" s="133">
        <v>16.393999999999998</v>
      </c>
      <c r="I153" s="184"/>
      <c r="J153" s="134">
        <f>ROUND(I153*H153,2)</f>
        <v>0</v>
      </c>
      <c r="K153" s="131" t="s">
        <v>164</v>
      </c>
      <c r="L153" s="29"/>
      <c r="M153" s="135" t="s">
        <v>1</v>
      </c>
      <c r="N153" s="136" t="s">
        <v>37</v>
      </c>
      <c r="O153" s="137">
        <v>6.0000000000000001E-3</v>
      </c>
      <c r="P153" s="137">
        <f>O153*H153</f>
        <v>9.8363999999999993E-2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AR153" s="139" t="s">
        <v>165</v>
      </c>
      <c r="AT153" s="139" t="s">
        <v>160</v>
      </c>
      <c r="AU153" s="139" t="s">
        <v>82</v>
      </c>
      <c r="AY153" s="17" t="s">
        <v>158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7" t="s">
        <v>80</v>
      </c>
      <c r="BK153" s="140">
        <f>ROUND(I153*H153,2)</f>
        <v>0</v>
      </c>
      <c r="BL153" s="17" t="s">
        <v>165</v>
      </c>
      <c r="BM153" s="139" t="s">
        <v>1715</v>
      </c>
    </row>
    <row r="154" spans="2:65" s="13" customFormat="1">
      <c r="B154" s="147"/>
      <c r="D154" s="142" t="s">
        <v>167</v>
      </c>
      <c r="F154" s="149" t="s">
        <v>3707</v>
      </c>
      <c r="H154" s="150">
        <v>16.393999999999998</v>
      </c>
      <c r="L154" s="147"/>
      <c r="M154" s="151"/>
      <c r="T154" s="152"/>
      <c r="AT154" s="148" t="s">
        <v>167</v>
      </c>
      <c r="AU154" s="148" t="s">
        <v>82</v>
      </c>
      <c r="AV154" s="13" t="s">
        <v>82</v>
      </c>
      <c r="AW154" s="13" t="s">
        <v>3</v>
      </c>
      <c r="AX154" s="13" t="s">
        <v>80</v>
      </c>
      <c r="AY154" s="148" t="s">
        <v>158</v>
      </c>
    </row>
    <row r="155" spans="2:65" s="1" customFormat="1" ht="44.25" customHeight="1">
      <c r="B155" s="128"/>
      <c r="C155" s="129" t="s">
        <v>260</v>
      </c>
      <c r="D155" s="129" t="s">
        <v>160</v>
      </c>
      <c r="E155" s="130" t="s">
        <v>1740</v>
      </c>
      <c r="F155" s="131" t="s">
        <v>1741</v>
      </c>
      <c r="G155" s="132" t="s">
        <v>188</v>
      </c>
      <c r="H155" s="133">
        <v>1.171</v>
      </c>
      <c r="I155" s="184"/>
      <c r="J155" s="134">
        <f>ROUND(I155*H155,2)</f>
        <v>0</v>
      </c>
      <c r="K155" s="131" t="s">
        <v>164</v>
      </c>
      <c r="L155" s="29"/>
      <c r="M155" s="135" t="s">
        <v>1</v>
      </c>
      <c r="N155" s="136" t="s">
        <v>37</v>
      </c>
      <c r="O155" s="137">
        <v>0</v>
      </c>
      <c r="P155" s="137">
        <f>O155*H155</f>
        <v>0</v>
      </c>
      <c r="Q155" s="137">
        <v>0</v>
      </c>
      <c r="R155" s="137">
        <f>Q155*H155</f>
        <v>0</v>
      </c>
      <c r="S155" s="137">
        <v>0</v>
      </c>
      <c r="T155" s="138">
        <f>S155*H155</f>
        <v>0</v>
      </c>
      <c r="AR155" s="139" t="s">
        <v>165</v>
      </c>
      <c r="AT155" s="139" t="s">
        <v>160</v>
      </c>
      <c r="AU155" s="139" t="s">
        <v>82</v>
      </c>
      <c r="AY155" s="17" t="s">
        <v>158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7" t="s">
        <v>80</v>
      </c>
      <c r="BK155" s="140">
        <f>ROUND(I155*H155,2)</f>
        <v>0</v>
      </c>
      <c r="BL155" s="17" t="s">
        <v>165</v>
      </c>
      <c r="BM155" s="139" t="s">
        <v>1742</v>
      </c>
    </row>
    <row r="156" spans="2:65" s="12" customFormat="1">
      <c r="B156" s="141"/>
      <c r="D156" s="142" t="s">
        <v>167</v>
      </c>
      <c r="E156" s="143" t="s">
        <v>1</v>
      </c>
      <c r="F156" s="144" t="s">
        <v>1743</v>
      </c>
      <c r="H156" s="143" t="s">
        <v>1</v>
      </c>
      <c r="L156" s="141"/>
      <c r="M156" s="145"/>
      <c r="T156" s="146"/>
      <c r="AT156" s="143" t="s">
        <v>167</v>
      </c>
      <c r="AU156" s="143" t="s">
        <v>82</v>
      </c>
      <c r="AV156" s="12" t="s">
        <v>80</v>
      </c>
      <c r="AW156" s="12" t="s">
        <v>28</v>
      </c>
      <c r="AX156" s="12" t="s">
        <v>72</v>
      </c>
      <c r="AY156" s="143" t="s">
        <v>158</v>
      </c>
    </row>
    <row r="157" spans="2:65" s="13" customFormat="1">
      <c r="B157" s="147"/>
      <c r="D157" s="142" t="s">
        <v>167</v>
      </c>
      <c r="E157" s="148" t="s">
        <v>1</v>
      </c>
      <c r="F157" s="149" t="s">
        <v>3708</v>
      </c>
      <c r="H157" s="150">
        <v>1.171</v>
      </c>
      <c r="L157" s="147"/>
      <c r="M157" s="151"/>
      <c r="T157" s="152"/>
      <c r="AT157" s="148" t="s">
        <v>167</v>
      </c>
      <c r="AU157" s="148" t="s">
        <v>82</v>
      </c>
      <c r="AV157" s="13" t="s">
        <v>82</v>
      </c>
      <c r="AW157" s="13" t="s">
        <v>28</v>
      </c>
      <c r="AX157" s="13" t="s">
        <v>80</v>
      </c>
      <c r="AY157" s="148" t="s">
        <v>158</v>
      </c>
    </row>
    <row r="158" spans="2:65" s="11" customFormat="1" ht="22.9" customHeight="1">
      <c r="B158" s="117"/>
      <c r="D158" s="118" t="s">
        <v>71</v>
      </c>
      <c r="E158" s="126" t="s">
        <v>1745</v>
      </c>
      <c r="F158" s="126" t="s">
        <v>1746</v>
      </c>
      <c r="J158" s="127">
        <f>BK158</f>
        <v>0</v>
      </c>
      <c r="L158" s="117"/>
      <c r="M158" s="121"/>
      <c r="P158" s="122">
        <f>P159</f>
        <v>1.0632079999999999</v>
      </c>
      <c r="R158" s="122">
        <f>R159</f>
        <v>0</v>
      </c>
      <c r="T158" s="123">
        <f>T159</f>
        <v>0</v>
      </c>
      <c r="AR158" s="118" t="s">
        <v>80</v>
      </c>
      <c r="AT158" s="124" t="s">
        <v>71</v>
      </c>
      <c r="AU158" s="124" t="s">
        <v>80</v>
      </c>
      <c r="AY158" s="118" t="s">
        <v>158</v>
      </c>
      <c r="BK158" s="125">
        <f>BK159</f>
        <v>0</v>
      </c>
    </row>
    <row r="159" spans="2:65" s="1" customFormat="1" ht="24.2" customHeight="1">
      <c r="B159" s="128"/>
      <c r="C159" s="129" t="s">
        <v>264</v>
      </c>
      <c r="D159" s="129" t="s">
        <v>160</v>
      </c>
      <c r="E159" s="130" t="s">
        <v>1748</v>
      </c>
      <c r="F159" s="131" t="s">
        <v>1749</v>
      </c>
      <c r="G159" s="132" t="s">
        <v>188</v>
      </c>
      <c r="H159" s="133">
        <v>0.38300000000000001</v>
      </c>
      <c r="I159" s="184"/>
      <c r="J159" s="134">
        <f>ROUND(I159*H159,2)</f>
        <v>0</v>
      </c>
      <c r="K159" s="131" t="s">
        <v>164</v>
      </c>
      <c r="L159" s="29"/>
      <c r="M159" s="135" t="s">
        <v>1</v>
      </c>
      <c r="N159" s="136" t="s">
        <v>37</v>
      </c>
      <c r="O159" s="137">
        <v>2.7759999999999998</v>
      </c>
      <c r="P159" s="137">
        <f>O159*H159</f>
        <v>1.0632079999999999</v>
      </c>
      <c r="Q159" s="137">
        <v>0</v>
      </c>
      <c r="R159" s="137">
        <f>Q159*H159</f>
        <v>0</v>
      </c>
      <c r="S159" s="137">
        <v>0</v>
      </c>
      <c r="T159" s="138">
        <f>S159*H159</f>
        <v>0</v>
      </c>
      <c r="AR159" s="139" t="s">
        <v>165</v>
      </c>
      <c r="AT159" s="139" t="s">
        <v>160</v>
      </c>
      <c r="AU159" s="139" t="s">
        <v>82</v>
      </c>
      <c r="AY159" s="17" t="s">
        <v>158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7" t="s">
        <v>80</v>
      </c>
      <c r="BK159" s="140">
        <f>ROUND(I159*H159,2)</f>
        <v>0</v>
      </c>
      <c r="BL159" s="17" t="s">
        <v>165</v>
      </c>
      <c r="BM159" s="139" t="s">
        <v>1750</v>
      </c>
    </row>
    <row r="160" spans="2:65" s="11" customFormat="1" ht="25.9" customHeight="1">
      <c r="B160" s="117"/>
      <c r="D160" s="118" t="s">
        <v>71</v>
      </c>
      <c r="E160" s="119" t="s">
        <v>1751</v>
      </c>
      <c r="F160" s="119" t="s">
        <v>1752</v>
      </c>
      <c r="J160" s="120">
        <f>BK160</f>
        <v>0</v>
      </c>
      <c r="L160" s="117"/>
      <c r="M160" s="121"/>
      <c r="P160" s="122">
        <f>P161+P191+P202</f>
        <v>103.67858199999999</v>
      </c>
      <c r="R160" s="122">
        <f>R161+R191+R202</f>
        <v>0.35339459999999995</v>
      </c>
      <c r="T160" s="123">
        <f>T161+T191+T202</f>
        <v>0.90244600000000008</v>
      </c>
      <c r="AR160" s="118" t="s">
        <v>82</v>
      </c>
      <c r="AT160" s="124" t="s">
        <v>71</v>
      </c>
      <c r="AU160" s="124" t="s">
        <v>72</v>
      </c>
      <c r="AY160" s="118" t="s">
        <v>158</v>
      </c>
      <c r="BK160" s="125">
        <f>BK161+BK191+BK202</f>
        <v>0</v>
      </c>
    </row>
    <row r="161" spans="2:65" s="11" customFormat="1" ht="22.9" customHeight="1">
      <c r="B161" s="117"/>
      <c r="D161" s="118" t="s">
        <v>71</v>
      </c>
      <c r="E161" s="126" t="s">
        <v>3709</v>
      </c>
      <c r="F161" s="126" t="s">
        <v>3710</v>
      </c>
      <c r="J161" s="127">
        <f>BK161</f>
        <v>0</v>
      </c>
      <c r="L161" s="117"/>
      <c r="M161" s="121"/>
      <c r="P161" s="122">
        <f>SUM(P162:P190)</f>
        <v>72.00676399999999</v>
      </c>
      <c r="R161" s="122">
        <f>SUM(R162:R190)</f>
        <v>0.12650999999999998</v>
      </c>
      <c r="T161" s="123">
        <f>SUM(T162:T190)</f>
        <v>0.156</v>
      </c>
      <c r="AR161" s="118" t="s">
        <v>82</v>
      </c>
      <c r="AT161" s="124" t="s">
        <v>71</v>
      </c>
      <c r="AU161" s="124" t="s">
        <v>80</v>
      </c>
      <c r="AY161" s="118" t="s">
        <v>158</v>
      </c>
      <c r="BK161" s="125">
        <f>SUM(BK162:BK190)</f>
        <v>0</v>
      </c>
    </row>
    <row r="162" spans="2:65" s="1" customFormat="1" ht="24.2" customHeight="1">
      <c r="B162" s="128"/>
      <c r="C162" s="129" t="s">
        <v>268</v>
      </c>
      <c r="D162" s="129" t="s">
        <v>160</v>
      </c>
      <c r="E162" s="130" t="s">
        <v>3711</v>
      </c>
      <c r="F162" s="131" t="s">
        <v>3712</v>
      </c>
      <c r="G162" s="132" t="s">
        <v>237</v>
      </c>
      <c r="H162" s="133">
        <v>17</v>
      </c>
      <c r="I162" s="184"/>
      <c r="J162" s="134">
        <f>ROUND(I162*H162,2)</f>
        <v>0</v>
      </c>
      <c r="K162" s="131" t="s">
        <v>164</v>
      </c>
      <c r="L162" s="29"/>
      <c r="M162" s="135" t="s">
        <v>1</v>
      </c>
      <c r="N162" s="136" t="s">
        <v>37</v>
      </c>
      <c r="O162" s="137">
        <v>0.32700000000000001</v>
      </c>
      <c r="P162" s="137">
        <f>O162*H162</f>
        <v>5.5590000000000002</v>
      </c>
      <c r="Q162" s="137">
        <v>1.89E-3</v>
      </c>
      <c r="R162" s="137">
        <f>Q162*H162</f>
        <v>3.2129999999999999E-2</v>
      </c>
      <c r="S162" s="137">
        <v>0</v>
      </c>
      <c r="T162" s="138">
        <f>S162*H162</f>
        <v>0</v>
      </c>
      <c r="AR162" s="139" t="s">
        <v>255</v>
      </c>
      <c r="AT162" s="139" t="s">
        <v>160</v>
      </c>
      <c r="AU162" s="139" t="s">
        <v>82</v>
      </c>
      <c r="AY162" s="17" t="s">
        <v>158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7" t="s">
        <v>80</v>
      </c>
      <c r="BK162" s="140">
        <f>ROUND(I162*H162,2)</f>
        <v>0</v>
      </c>
      <c r="BL162" s="17" t="s">
        <v>255</v>
      </c>
      <c r="BM162" s="139" t="s">
        <v>3713</v>
      </c>
    </row>
    <row r="163" spans="2:65" s="12" customFormat="1">
      <c r="B163" s="141"/>
      <c r="D163" s="142" t="s">
        <v>167</v>
      </c>
      <c r="E163" s="143" t="s">
        <v>1</v>
      </c>
      <c r="F163" s="144" t="s">
        <v>3714</v>
      </c>
      <c r="H163" s="143" t="s">
        <v>1</v>
      </c>
      <c r="L163" s="141"/>
      <c r="M163" s="145"/>
      <c r="T163" s="146"/>
      <c r="AT163" s="143" t="s">
        <v>167</v>
      </c>
      <c r="AU163" s="143" t="s">
        <v>82</v>
      </c>
      <c r="AV163" s="12" t="s">
        <v>80</v>
      </c>
      <c r="AW163" s="12" t="s">
        <v>28</v>
      </c>
      <c r="AX163" s="12" t="s">
        <v>72</v>
      </c>
      <c r="AY163" s="143" t="s">
        <v>158</v>
      </c>
    </row>
    <row r="164" spans="2:65" s="13" customFormat="1">
      <c r="B164" s="147"/>
      <c r="D164" s="142" t="s">
        <v>167</v>
      </c>
      <c r="E164" s="148" t="s">
        <v>1</v>
      </c>
      <c r="F164" s="149" t="s">
        <v>3715</v>
      </c>
      <c r="H164" s="150">
        <v>17</v>
      </c>
      <c r="L164" s="147"/>
      <c r="M164" s="151"/>
      <c r="T164" s="152"/>
      <c r="AT164" s="148" t="s">
        <v>167</v>
      </c>
      <c r="AU164" s="148" t="s">
        <v>82</v>
      </c>
      <c r="AV164" s="13" t="s">
        <v>82</v>
      </c>
      <c r="AW164" s="13" t="s">
        <v>28</v>
      </c>
      <c r="AX164" s="13" t="s">
        <v>80</v>
      </c>
      <c r="AY164" s="148" t="s">
        <v>158</v>
      </c>
    </row>
    <row r="165" spans="2:65" s="1" customFormat="1" ht="33" customHeight="1">
      <c r="B165" s="128"/>
      <c r="C165" s="129" t="s">
        <v>272</v>
      </c>
      <c r="D165" s="129" t="s">
        <v>160</v>
      </c>
      <c r="E165" s="130" t="s">
        <v>3716</v>
      </c>
      <c r="F165" s="131" t="s">
        <v>3717</v>
      </c>
      <c r="G165" s="132" t="s">
        <v>310</v>
      </c>
      <c r="H165" s="133">
        <v>16</v>
      </c>
      <c r="I165" s="184"/>
      <c r="J165" s="134">
        <f>ROUND(I165*H165,2)</f>
        <v>0</v>
      </c>
      <c r="K165" s="131" t="s">
        <v>164</v>
      </c>
      <c r="L165" s="29"/>
      <c r="M165" s="135" t="s">
        <v>1</v>
      </c>
      <c r="N165" s="136" t="s">
        <v>37</v>
      </c>
      <c r="O165" s="137">
        <v>0.35</v>
      </c>
      <c r="P165" s="137">
        <f>O165*H165</f>
        <v>5.6</v>
      </c>
      <c r="Q165" s="137">
        <v>0</v>
      </c>
      <c r="R165" s="137">
        <f>Q165*H165</f>
        <v>0</v>
      </c>
      <c r="S165" s="137">
        <v>0</v>
      </c>
      <c r="T165" s="138">
        <f>S165*H165</f>
        <v>0</v>
      </c>
      <c r="AR165" s="139" t="s">
        <v>255</v>
      </c>
      <c r="AT165" s="139" t="s">
        <v>160</v>
      </c>
      <c r="AU165" s="139" t="s">
        <v>82</v>
      </c>
      <c r="AY165" s="17" t="s">
        <v>158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7" t="s">
        <v>80</v>
      </c>
      <c r="BK165" s="140">
        <f>ROUND(I165*H165,2)</f>
        <v>0</v>
      </c>
      <c r="BL165" s="17" t="s">
        <v>255</v>
      </c>
      <c r="BM165" s="139" t="s">
        <v>3718</v>
      </c>
    </row>
    <row r="166" spans="2:65" s="12" customFormat="1">
      <c r="B166" s="141"/>
      <c r="D166" s="142" t="s">
        <v>167</v>
      </c>
      <c r="E166" s="143" t="s">
        <v>1</v>
      </c>
      <c r="F166" s="144" t="s">
        <v>3714</v>
      </c>
      <c r="H166" s="143" t="s">
        <v>1</v>
      </c>
      <c r="L166" s="141"/>
      <c r="M166" s="145"/>
      <c r="T166" s="146"/>
      <c r="AT166" s="143" t="s">
        <v>167</v>
      </c>
      <c r="AU166" s="143" t="s">
        <v>82</v>
      </c>
      <c r="AV166" s="12" t="s">
        <v>80</v>
      </c>
      <c r="AW166" s="12" t="s">
        <v>28</v>
      </c>
      <c r="AX166" s="12" t="s">
        <v>72</v>
      </c>
      <c r="AY166" s="143" t="s">
        <v>158</v>
      </c>
    </row>
    <row r="167" spans="2:65" s="13" customFormat="1">
      <c r="B167" s="147"/>
      <c r="D167" s="142" t="s">
        <v>167</v>
      </c>
      <c r="E167" s="148" t="s">
        <v>1</v>
      </c>
      <c r="F167" s="149" t="s">
        <v>3719</v>
      </c>
      <c r="H167" s="150">
        <v>16</v>
      </c>
      <c r="L167" s="147"/>
      <c r="M167" s="151"/>
      <c r="T167" s="152"/>
      <c r="AT167" s="148" t="s">
        <v>167</v>
      </c>
      <c r="AU167" s="148" t="s">
        <v>82</v>
      </c>
      <c r="AV167" s="13" t="s">
        <v>82</v>
      </c>
      <c r="AW167" s="13" t="s">
        <v>28</v>
      </c>
      <c r="AX167" s="13" t="s">
        <v>80</v>
      </c>
      <c r="AY167" s="148" t="s">
        <v>158</v>
      </c>
    </row>
    <row r="168" spans="2:65" s="1" customFormat="1" ht="16.5" customHeight="1">
      <c r="B168" s="128"/>
      <c r="C168" s="129" t="s">
        <v>7</v>
      </c>
      <c r="D168" s="129" t="s">
        <v>160</v>
      </c>
      <c r="E168" s="130" t="s">
        <v>3720</v>
      </c>
      <c r="F168" s="131" t="s">
        <v>3721</v>
      </c>
      <c r="G168" s="132" t="s">
        <v>310</v>
      </c>
      <c r="H168" s="133">
        <v>40</v>
      </c>
      <c r="I168" s="184"/>
      <c r="J168" s="134">
        <f>ROUND(I168*H168,2)</f>
        <v>0</v>
      </c>
      <c r="K168" s="131" t="s">
        <v>164</v>
      </c>
      <c r="L168" s="29"/>
      <c r="M168" s="135" t="s">
        <v>1</v>
      </c>
      <c r="N168" s="136" t="s">
        <v>37</v>
      </c>
      <c r="O168" s="137">
        <v>5.0000000000000001E-3</v>
      </c>
      <c r="P168" s="137">
        <f>O168*H168</f>
        <v>0.2</v>
      </c>
      <c r="Q168" s="137">
        <v>0</v>
      </c>
      <c r="R168" s="137">
        <f>Q168*H168</f>
        <v>0</v>
      </c>
      <c r="S168" s="137">
        <v>7.2000000000000005E-4</v>
      </c>
      <c r="T168" s="138">
        <f>S168*H168</f>
        <v>2.8800000000000003E-2</v>
      </c>
      <c r="AR168" s="139" t="s">
        <v>255</v>
      </c>
      <c r="AT168" s="139" t="s">
        <v>160</v>
      </c>
      <c r="AU168" s="139" t="s">
        <v>82</v>
      </c>
      <c r="AY168" s="17" t="s">
        <v>158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7" t="s">
        <v>80</v>
      </c>
      <c r="BK168" s="140">
        <f>ROUND(I168*H168,2)</f>
        <v>0</v>
      </c>
      <c r="BL168" s="17" t="s">
        <v>255</v>
      </c>
      <c r="BM168" s="139" t="s">
        <v>3722</v>
      </c>
    </row>
    <row r="169" spans="2:65" s="1" customFormat="1" ht="21.75" customHeight="1">
      <c r="B169" s="128"/>
      <c r="C169" s="129" t="s">
        <v>285</v>
      </c>
      <c r="D169" s="129" t="s">
        <v>160</v>
      </c>
      <c r="E169" s="130" t="s">
        <v>3723</v>
      </c>
      <c r="F169" s="131" t="s">
        <v>3724</v>
      </c>
      <c r="G169" s="132" t="s">
        <v>310</v>
      </c>
      <c r="H169" s="133">
        <v>16</v>
      </c>
      <c r="I169" s="184"/>
      <c r="J169" s="134">
        <f>ROUND(I169*H169,2)</f>
        <v>0</v>
      </c>
      <c r="K169" s="131" t="s">
        <v>164</v>
      </c>
      <c r="L169" s="29"/>
      <c r="M169" s="135" t="s">
        <v>1</v>
      </c>
      <c r="N169" s="136" t="s">
        <v>37</v>
      </c>
      <c r="O169" s="137">
        <v>0.309</v>
      </c>
      <c r="P169" s="137">
        <f>O169*H169</f>
        <v>4.944</v>
      </c>
      <c r="Q169" s="137">
        <v>5.9999999999999995E-4</v>
      </c>
      <c r="R169" s="137">
        <f>Q169*H169</f>
        <v>9.5999999999999992E-3</v>
      </c>
      <c r="S169" s="137">
        <v>0</v>
      </c>
      <c r="T169" s="138">
        <f>S169*H169</f>
        <v>0</v>
      </c>
      <c r="AR169" s="139" t="s">
        <v>255</v>
      </c>
      <c r="AT169" s="139" t="s">
        <v>160</v>
      </c>
      <c r="AU169" s="139" t="s">
        <v>82</v>
      </c>
      <c r="AY169" s="17" t="s">
        <v>158</v>
      </c>
      <c r="BE169" s="140">
        <f>IF(N169="základní",J169,0)</f>
        <v>0</v>
      </c>
      <c r="BF169" s="140">
        <f>IF(N169="snížená",J169,0)</f>
        <v>0</v>
      </c>
      <c r="BG169" s="140">
        <f>IF(N169="zákl. přenesená",J169,0)</f>
        <v>0</v>
      </c>
      <c r="BH169" s="140">
        <f>IF(N169="sníž. přenesená",J169,0)</f>
        <v>0</v>
      </c>
      <c r="BI169" s="140">
        <f>IF(N169="nulová",J169,0)</f>
        <v>0</v>
      </c>
      <c r="BJ169" s="17" t="s">
        <v>80</v>
      </c>
      <c r="BK169" s="140">
        <f>ROUND(I169*H169,2)</f>
        <v>0</v>
      </c>
      <c r="BL169" s="17" t="s">
        <v>255</v>
      </c>
      <c r="BM169" s="139" t="s">
        <v>3725</v>
      </c>
    </row>
    <row r="170" spans="2:65" s="12" customFormat="1">
      <c r="B170" s="141"/>
      <c r="D170" s="142" t="s">
        <v>167</v>
      </c>
      <c r="E170" s="143" t="s">
        <v>1</v>
      </c>
      <c r="F170" s="144" t="s">
        <v>3714</v>
      </c>
      <c r="H170" s="143" t="s">
        <v>1</v>
      </c>
      <c r="L170" s="141"/>
      <c r="M170" s="145"/>
      <c r="T170" s="146"/>
      <c r="AT170" s="143" t="s">
        <v>167</v>
      </c>
      <c r="AU170" s="143" t="s">
        <v>82</v>
      </c>
      <c r="AV170" s="12" t="s">
        <v>80</v>
      </c>
      <c r="AW170" s="12" t="s">
        <v>28</v>
      </c>
      <c r="AX170" s="12" t="s">
        <v>72</v>
      </c>
      <c r="AY170" s="143" t="s">
        <v>158</v>
      </c>
    </row>
    <row r="171" spans="2:65" s="13" customFormat="1">
      <c r="B171" s="147"/>
      <c r="D171" s="142" t="s">
        <v>167</v>
      </c>
      <c r="E171" s="148" t="s">
        <v>1</v>
      </c>
      <c r="F171" s="149" t="s">
        <v>3719</v>
      </c>
      <c r="H171" s="150">
        <v>16</v>
      </c>
      <c r="L171" s="147"/>
      <c r="M171" s="151"/>
      <c r="T171" s="152"/>
      <c r="AT171" s="148" t="s">
        <v>167</v>
      </c>
      <c r="AU171" s="148" t="s">
        <v>82</v>
      </c>
      <c r="AV171" s="13" t="s">
        <v>82</v>
      </c>
      <c r="AW171" s="13" t="s">
        <v>28</v>
      </c>
      <c r="AX171" s="13" t="s">
        <v>80</v>
      </c>
      <c r="AY171" s="148" t="s">
        <v>158</v>
      </c>
    </row>
    <row r="172" spans="2:65" s="1" customFormat="1" ht="21.75" customHeight="1">
      <c r="B172" s="128"/>
      <c r="C172" s="129" t="s">
        <v>295</v>
      </c>
      <c r="D172" s="129" t="s">
        <v>160</v>
      </c>
      <c r="E172" s="130" t="s">
        <v>3726</v>
      </c>
      <c r="F172" s="131" t="s">
        <v>3727</v>
      </c>
      <c r="G172" s="132" t="s">
        <v>310</v>
      </c>
      <c r="H172" s="133">
        <v>6</v>
      </c>
      <c r="I172" s="184"/>
      <c r="J172" s="134">
        <f>ROUND(I172*H172,2)</f>
        <v>0</v>
      </c>
      <c r="K172" s="131" t="s">
        <v>164</v>
      </c>
      <c r="L172" s="29"/>
      <c r="M172" s="135" t="s">
        <v>1</v>
      </c>
      <c r="N172" s="136" t="s">
        <v>37</v>
      </c>
      <c r="O172" s="137">
        <v>0.36099999999999999</v>
      </c>
      <c r="P172" s="137">
        <f>O172*H172</f>
        <v>2.1659999999999999</v>
      </c>
      <c r="Q172" s="137">
        <v>6.9999999999999999E-4</v>
      </c>
      <c r="R172" s="137">
        <f>Q172*H172</f>
        <v>4.1999999999999997E-3</v>
      </c>
      <c r="S172" s="137">
        <v>0</v>
      </c>
      <c r="T172" s="138">
        <f>S172*H172</f>
        <v>0</v>
      </c>
      <c r="AR172" s="139" t="s">
        <v>255</v>
      </c>
      <c r="AT172" s="139" t="s">
        <v>160</v>
      </c>
      <c r="AU172" s="139" t="s">
        <v>82</v>
      </c>
      <c r="AY172" s="17" t="s">
        <v>158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7" t="s">
        <v>80</v>
      </c>
      <c r="BK172" s="140">
        <f>ROUND(I172*H172,2)</f>
        <v>0</v>
      </c>
      <c r="BL172" s="17" t="s">
        <v>255</v>
      </c>
      <c r="BM172" s="139" t="s">
        <v>3728</v>
      </c>
    </row>
    <row r="173" spans="2:65" s="13" customFormat="1">
      <c r="B173" s="147"/>
      <c r="D173" s="142" t="s">
        <v>167</v>
      </c>
      <c r="E173" s="148" t="s">
        <v>1</v>
      </c>
      <c r="F173" s="149" t="s">
        <v>3729</v>
      </c>
      <c r="H173" s="150">
        <v>6</v>
      </c>
      <c r="L173" s="147"/>
      <c r="M173" s="151"/>
      <c r="T173" s="152"/>
      <c r="AT173" s="148" t="s">
        <v>167</v>
      </c>
      <c r="AU173" s="148" t="s">
        <v>82</v>
      </c>
      <c r="AV173" s="13" t="s">
        <v>82</v>
      </c>
      <c r="AW173" s="13" t="s">
        <v>28</v>
      </c>
      <c r="AX173" s="13" t="s">
        <v>80</v>
      </c>
      <c r="AY173" s="148" t="s">
        <v>158</v>
      </c>
    </row>
    <row r="174" spans="2:65" s="1" customFormat="1" ht="21.75" customHeight="1">
      <c r="B174" s="128"/>
      <c r="C174" s="129" t="s">
        <v>301</v>
      </c>
      <c r="D174" s="129" t="s">
        <v>160</v>
      </c>
      <c r="E174" s="130" t="s">
        <v>3730</v>
      </c>
      <c r="F174" s="131" t="s">
        <v>3731</v>
      </c>
      <c r="G174" s="132" t="s">
        <v>237</v>
      </c>
      <c r="H174" s="133">
        <v>60</v>
      </c>
      <c r="I174" s="184"/>
      <c r="J174" s="134">
        <f t="shared" ref="J174:J184" si="10">ROUND(I174*H174,2)</f>
        <v>0</v>
      </c>
      <c r="K174" s="131" t="s">
        <v>164</v>
      </c>
      <c r="L174" s="29"/>
      <c r="M174" s="135" t="s">
        <v>1</v>
      </c>
      <c r="N174" s="136" t="s">
        <v>37</v>
      </c>
      <c r="O174" s="137">
        <v>0.20699999999999999</v>
      </c>
      <c r="P174" s="137">
        <f t="shared" ref="P174:P184" si="11">O174*H174</f>
        <v>12.42</v>
      </c>
      <c r="Q174" s="137">
        <v>4.6000000000000001E-4</v>
      </c>
      <c r="R174" s="137">
        <f t="shared" ref="R174:R184" si="12">Q174*H174</f>
        <v>2.76E-2</v>
      </c>
      <c r="S174" s="137">
        <v>0</v>
      </c>
      <c r="T174" s="138">
        <f t="shared" ref="T174:T184" si="13">S174*H174</f>
        <v>0</v>
      </c>
      <c r="AR174" s="139" t="s">
        <v>255</v>
      </c>
      <c r="AT174" s="139" t="s">
        <v>160</v>
      </c>
      <c r="AU174" s="139" t="s">
        <v>82</v>
      </c>
      <c r="AY174" s="17" t="s">
        <v>158</v>
      </c>
      <c r="BE174" s="140">
        <f t="shared" ref="BE174:BE184" si="14">IF(N174="základní",J174,0)</f>
        <v>0</v>
      </c>
      <c r="BF174" s="140">
        <f t="shared" ref="BF174:BF184" si="15">IF(N174="snížená",J174,0)</f>
        <v>0</v>
      </c>
      <c r="BG174" s="140">
        <f t="shared" ref="BG174:BG184" si="16">IF(N174="zákl. přenesená",J174,0)</f>
        <v>0</v>
      </c>
      <c r="BH174" s="140">
        <f t="shared" ref="BH174:BH184" si="17">IF(N174="sníž. přenesená",J174,0)</f>
        <v>0</v>
      </c>
      <c r="BI174" s="140">
        <f t="shared" ref="BI174:BI184" si="18">IF(N174="nulová",J174,0)</f>
        <v>0</v>
      </c>
      <c r="BJ174" s="17" t="s">
        <v>80</v>
      </c>
      <c r="BK174" s="140">
        <f t="shared" ref="BK174:BK184" si="19">ROUND(I174*H174,2)</f>
        <v>0</v>
      </c>
      <c r="BL174" s="17" t="s">
        <v>255</v>
      </c>
      <c r="BM174" s="139" t="s">
        <v>3732</v>
      </c>
    </row>
    <row r="175" spans="2:65" s="1" customFormat="1" ht="21.75" customHeight="1">
      <c r="B175" s="128"/>
      <c r="C175" s="129" t="s">
        <v>307</v>
      </c>
      <c r="D175" s="129" t="s">
        <v>160</v>
      </c>
      <c r="E175" s="130" t="s">
        <v>3733</v>
      </c>
      <c r="F175" s="131" t="s">
        <v>3734</v>
      </c>
      <c r="G175" s="132" t="s">
        <v>237</v>
      </c>
      <c r="H175" s="133">
        <v>6</v>
      </c>
      <c r="I175" s="184"/>
      <c r="J175" s="134">
        <f t="shared" si="10"/>
        <v>0</v>
      </c>
      <c r="K175" s="131" t="s">
        <v>164</v>
      </c>
      <c r="L175" s="29"/>
      <c r="M175" s="135" t="s">
        <v>1</v>
      </c>
      <c r="N175" s="136" t="s">
        <v>37</v>
      </c>
      <c r="O175" s="137">
        <v>0.21199999999999999</v>
      </c>
      <c r="P175" s="137">
        <f t="shared" si="11"/>
        <v>1.272</v>
      </c>
      <c r="Q175" s="137">
        <v>5.5000000000000003E-4</v>
      </c>
      <c r="R175" s="137">
        <f t="shared" si="12"/>
        <v>3.3E-3</v>
      </c>
      <c r="S175" s="137">
        <v>0</v>
      </c>
      <c r="T175" s="138">
        <f t="shared" si="13"/>
        <v>0</v>
      </c>
      <c r="AR175" s="139" t="s">
        <v>255</v>
      </c>
      <c r="AT175" s="139" t="s">
        <v>160</v>
      </c>
      <c r="AU175" s="139" t="s">
        <v>82</v>
      </c>
      <c r="AY175" s="17" t="s">
        <v>158</v>
      </c>
      <c r="BE175" s="140">
        <f t="shared" si="14"/>
        <v>0</v>
      </c>
      <c r="BF175" s="140">
        <f t="shared" si="15"/>
        <v>0</v>
      </c>
      <c r="BG175" s="140">
        <f t="shared" si="16"/>
        <v>0</v>
      </c>
      <c r="BH175" s="140">
        <f t="shared" si="17"/>
        <v>0</v>
      </c>
      <c r="BI175" s="140">
        <f t="shared" si="18"/>
        <v>0</v>
      </c>
      <c r="BJ175" s="17" t="s">
        <v>80</v>
      </c>
      <c r="BK175" s="140">
        <f t="shared" si="19"/>
        <v>0</v>
      </c>
      <c r="BL175" s="17" t="s">
        <v>255</v>
      </c>
      <c r="BM175" s="139" t="s">
        <v>3735</v>
      </c>
    </row>
    <row r="176" spans="2:65" s="1" customFormat="1" ht="21.75" customHeight="1">
      <c r="B176" s="128"/>
      <c r="C176" s="129" t="s">
        <v>313</v>
      </c>
      <c r="D176" s="129" t="s">
        <v>160</v>
      </c>
      <c r="E176" s="130" t="s">
        <v>3736</v>
      </c>
      <c r="F176" s="131" t="s">
        <v>3737</v>
      </c>
      <c r="G176" s="132" t="s">
        <v>237</v>
      </c>
      <c r="H176" s="133">
        <v>36</v>
      </c>
      <c r="I176" s="184"/>
      <c r="J176" s="134">
        <f t="shared" si="10"/>
        <v>0</v>
      </c>
      <c r="K176" s="131" t="s">
        <v>164</v>
      </c>
      <c r="L176" s="29"/>
      <c r="M176" s="135" t="s">
        <v>1</v>
      </c>
      <c r="N176" s="136" t="s">
        <v>37</v>
      </c>
      <c r="O176" s="137">
        <v>0.215</v>
      </c>
      <c r="P176" s="137">
        <f t="shared" si="11"/>
        <v>7.74</v>
      </c>
      <c r="Q176" s="137">
        <v>7.1000000000000002E-4</v>
      </c>
      <c r="R176" s="137">
        <f t="shared" si="12"/>
        <v>2.5559999999999999E-2</v>
      </c>
      <c r="S176" s="137">
        <v>0</v>
      </c>
      <c r="T176" s="138">
        <f t="shared" si="13"/>
        <v>0</v>
      </c>
      <c r="AR176" s="139" t="s">
        <v>255</v>
      </c>
      <c r="AT176" s="139" t="s">
        <v>160</v>
      </c>
      <c r="AU176" s="139" t="s">
        <v>82</v>
      </c>
      <c r="AY176" s="17" t="s">
        <v>158</v>
      </c>
      <c r="BE176" s="140">
        <f t="shared" si="14"/>
        <v>0</v>
      </c>
      <c r="BF176" s="140">
        <f t="shared" si="15"/>
        <v>0</v>
      </c>
      <c r="BG176" s="140">
        <f t="shared" si="16"/>
        <v>0</v>
      </c>
      <c r="BH176" s="140">
        <f t="shared" si="17"/>
        <v>0</v>
      </c>
      <c r="BI176" s="140">
        <f t="shared" si="18"/>
        <v>0</v>
      </c>
      <c r="BJ176" s="17" t="s">
        <v>80</v>
      </c>
      <c r="BK176" s="140">
        <f t="shared" si="19"/>
        <v>0</v>
      </c>
      <c r="BL176" s="17" t="s">
        <v>255</v>
      </c>
      <c r="BM176" s="139" t="s">
        <v>3738</v>
      </c>
    </row>
    <row r="177" spans="2:65" s="1" customFormat="1" ht="24.2" customHeight="1">
      <c r="B177" s="128"/>
      <c r="C177" s="129" t="s">
        <v>318</v>
      </c>
      <c r="D177" s="129" t="s">
        <v>160</v>
      </c>
      <c r="E177" s="130" t="s">
        <v>3739</v>
      </c>
      <c r="F177" s="131" t="s">
        <v>3740</v>
      </c>
      <c r="G177" s="132" t="s">
        <v>237</v>
      </c>
      <c r="H177" s="133">
        <v>6</v>
      </c>
      <c r="I177" s="184"/>
      <c r="J177" s="134">
        <f t="shared" si="10"/>
        <v>0</v>
      </c>
      <c r="K177" s="131" t="s">
        <v>164</v>
      </c>
      <c r="L177" s="29"/>
      <c r="M177" s="135" t="s">
        <v>1</v>
      </c>
      <c r="N177" s="136" t="s">
        <v>37</v>
      </c>
      <c r="O177" s="137">
        <v>0.219</v>
      </c>
      <c r="P177" s="137">
        <f t="shared" si="11"/>
        <v>1.3140000000000001</v>
      </c>
      <c r="Q177" s="137">
        <v>1.25E-3</v>
      </c>
      <c r="R177" s="137">
        <f t="shared" si="12"/>
        <v>7.4999999999999997E-3</v>
      </c>
      <c r="S177" s="137">
        <v>0</v>
      </c>
      <c r="T177" s="138">
        <f t="shared" si="13"/>
        <v>0</v>
      </c>
      <c r="AR177" s="139" t="s">
        <v>255</v>
      </c>
      <c r="AT177" s="139" t="s">
        <v>160</v>
      </c>
      <c r="AU177" s="139" t="s">
        <v>82</v>
      </c>
      <c r="AY177" s="17" t="s">
        <v>158</v>
      </c>
      <c r="BE177" s="140">
        <f t="shared" si="14"/>
        <v>0</v>
      </c>
      <c r="BF177" s="140">
        <f t="shared" si="15"/>
        <v>0</v>
      </c>
      <c r="BG177" s="140">
        <f t="shared" si="16"/>
        <v>0</v>
      </c>
      <c r="BH177" s="140">
        <f t="shared" si="17"/>
        <v>0</v>
      </c>
      <c r="BI177" s="140">
        <f t="shared" si="18"/>
        <v>0</v>
      </c>
      <c r="BJ177" s="17" t="s">
        <v>80</v>
      </c>
      <c r="BK177" s="140">
        <f t="shared" si="19"/>
        <v>0</v>
      </c>
      <c r="BL177" s="17" t="s">
        <v>255</v>
      </c>
      <c r="BM177" s="139" t="s">
        <v>3741</v>
      </c>
    </row>
    <row r="178" spans="2:65" s="1" customFormat="1" ht="24.2" customHeight="1">
      <c r="B178" s="128"/>
      <c r="C178" s="129" t="s">
        <v>232</v>
      </c>
      <c r="D178" s="129" t="s">
        <v>160</v>
      </c>
      <c r="E178" s="130" t="s">
        <v>3742</v>
      </c>
      <c r="F178" s="131" t="s">
        <v>3743</v>
      </c>
      <c r="G178" s="132" t="s">
        <v>237</v>
      </c>
      <c r="H178" s="133">
        <v>6</v>
      </c>
      <c r="I178" s="184"/>
      <c r="J178" s="134">
        <f t="shared" si="10"/>
        <v>0</v>
      </c>
      <c r="K178" s="131" t="s">
        <v>164</v>
      </c>
      <c r="L178" s="29"/>
      <c r="M178" s="135" t="s">
        <v>1</v>
      </c>
      <c r="N178" s="136" t="s">
        <v>37</v>
      </c>
      <c r="O178" s="137">
        <v>0.222</v>
      </c>
      <c r="P178" s="137">
        <f t="shared" si="11"/>
        <v>1.3320000000000001</v>
      </c>
      <c r="Q178" s="137">
        <v>1.6199999999999999E-3</v>
      </c>
      <c r="R178" s="137">
        <f t="shared" si="12"/>
        <v>9.7199999999999995E-3</v>
      </c>
      <c r="S178" s="137">
        <v>0</v>
      </c>
      <c r="T178" s="138">
        <f t="shared" si="13"/>
        <v>0</v>
      </c>
      <c r="AR178" s="139" t="s">
        <v>255</v>
      </c>
      <c r="AT178" s="139" t="s">
        <v>160</v>
      </c>
      <c r="AU178" s="139" t="s">
        <v>82</v>
      </c>
      <c r="AY178" s="17" t="s">
        <v>158</v>
      </c>
      <c r="BE178" s="140">
        <f t="shared" si="14"/>
        <v>0</v>
      </c>
      <c r="BF178" s="140">
        <f t="shared" si="15"/>
        <v>0</v>
      </c>
      <c r="BG178" s="140">
        <f t="shared" si="16"/>
        <v>0</v>
      </c>
      <c r="BH178" s="140">
        <f t="shared" si="17"/>
        <v>0</v>
      </c>
      <c r="BI178" s="140">
        <f t="shared" si="18"/>
        <v>0</v>
      </c>
      <c r="BJ178" s="17" t="s">
        <v>80</v>
      </c>
      <c r="BK178" s="140">
        <f t="shared" si="19"/>
        <v>0</v>
      </c>
      <c r="BL178" s="17" t="s">
        <v>255</v>
      </c>
      <c r="BM178" s="139" t="s">
        <v>3744</v>
      </c>
    </row>
    <row r="179" spans="2:65" s="1" customFormat="1" ht="24.2" customHeight="1">
      <c r="B179" s="128"/>
      <c r="C179" s="129" t="s">
        <v>337</v>
      </c>
      <c r="D179" s="129" t="s">
        <v>160</v>
      </c>
      <c r="E179" s="130" t="s">
        <v>3745</v>
      </c>
      <c r="F179" s="131" t="s">
        <v>3746</v>
      </c>
      <c r="G179" s="132" t="s">
        <v>310</v>
      </c>
      <c r="H179" s="133">
        <v>14</v>
      </c>
      <c r="I179" s="184"/>
      <c r="J179" s="134">
        <f t="shared" si="10"/>
        <v>0</v>
      </c>
      <c r="K179" s="131" t="s">
        <v>164</v>
      </c>
      <c r="L179" s="29"/>
      <c r="M179" s="135" t="s">
        <v>1</v>
      </c>
      <c r="N179" s="136" t="s">
        <v>37</v>
      </c>
      <c r="O179" s="137">
        <v>0.33500000000000002</v>
      </c>
      <c r="P179" s="137">
        <f t="shared" si="11"/>
        <v>4.6900000000000004</v>
      </c>
      <c r="Q179" s="137">
        <v>1.0000000000000001E-5</v>
      </c>
      <c r="R179" s="137">
        <f t="shared" si="12"/>
        <v>1.4000000000000001E-4</v>
      </c>
      <c r="S179" s="137">
        <v>0</v>
      </c>
      <c r="T179" s="138">
        <f t="shared" si="13"/>
        <v>0</v>
      </c>
      <c r="AR179" s="139" t="s">
        <v>255</v>
      </c>
      <c r="AT179" s="139" t="s">
        <v>160</v>
      </c>
      <c r="AU179" s="139" t="s">
        <v>82</v>
      </c>
      <c r="AY179" s="17" t="s">
        <v>158</v>
      </c>
      <c r="BE179" s="140">
        <f t="shared" si="14"/>
        <v>0</v>
      </c>
      <c r="BF179" s="140">
        <f t="shared" si="15"/>
        <v>0</v>
      </c>
      <c r="BG179" s="140">
        <f t="shared" si="16"/>
        <v>0</v>
      </c>
      <c r="BH179" s="140">
        <f t="shared" si="17"/>
        <v>0</v>
      </c>
      <c r="BI179" s="140">
        <f t="shared" si="18"/>
        <v>0</v>
      </c>
      <c r="BJ179" s="17" t="s">
        <v>80</v>
      </c>
      <c r="BK179" s="140">
        <f t="shared" si="19"/>
        <v>0</v>
      </c>
      <c r="BL179" s="17" t="s">
        <v>255</v>
      </c>
      <c r="BM179" s="139" t="s">
        <v>3747</v>
      </c>
    </row>
    <row r="180" spans="2:65" s="1" customFormat="1" ht="16.5" customHeight="1">
      <c r="B180" s="128"/>
      <c r="C180" s="129" t="s">
        <v>347</v>
      </c>
      <c r="D180" s="129" t="s">
        <v>160</v>
      </c>
      <c r="E180" s="130" t="s">
        <v>3748</v>
      </c>
      <c r="F180" s="131" t="s">
        <v>3749</v>
      </c>
      <c r="G180" s="132" t="s">
        <v>237</v>
      </c>
      <c r="H180" s="133">
        <v>120</v>
      </c>
      <c r="I180" s="184"/>
      <c r="J180" s="134">
        <f t="shared" si="10"/>
        <v>0</v>
      </c>
      <c r="K180" s="131" t="s">
        <v>164</v>
      </c>
      <c r="L180" s="29"/>
      <c r="M180" s="135" t="s">
        <v>1</v>
      </c>
      <c r="N180" s="136" t="s">
        <v>37</v>
      </c>
      <c r="O180" s="137">
        <v>0.08</v>
      </c>
      <c r="P180" s="137">
        <f t="shared" si="11"/>
        <v>9.6</v>
      </c>
      <c r="Q180" s="137">
        <v>3.0000000000000001E-5</v>
      </c>
      <c r="R180" s="137">
        <f t="shared" si="12"/>
        <v>3.5999999999999999E-3</v>
      </c>
      <c r="S180" s="137">
        <v>1.06E-3</v>
      </c>
      <c r="T180" s="138">
        <f t="shared" si="13"/>
        <v>0.12720000000000001</v>
      </c>
      <c r="AR180" s="139" t="s">
        <v>255</v>
      </c>
      <c r="AT180" s="139" t="s">
        <v>160</v>
      </c>
      <c r="AU180" s="139" t="s">
        <v>82</v>
      </c>
      <c r="AY180" s="17" t="s">
        <v>158</v>
      </c>
      <c r="BE180" s="140">
        <f t="shared" si="14"/>
        <v>0</v>
      </c>
      <c r="BF180" s="140">
        <f t="shared" si="15"/>
        <v>0</v>
      </c>
      <c r="BG180" s="140">
        <f t="shared" si="16"/>
        <v>0</v>
      </c>
      <c r="BH180" s="140">
        <f t="shared" si="17"/>
        <v>0</v>
      </c>
      <c r="BI180" s="140">
        <f t="shared" si="18"/>
        <v>0</v>
      </c>
      <c r="BJ180" s="17" t="s">
        <v>80</v>
      </c>
      <c r="BK180" s="140">
        <f t="shared" si="19"/>
        <v>0</v>
      </c>
      <c r="BL180" s="17" t="s">
        <v>255</v>
      </c>
      <c r="BM180" s="139" t="s">
        <v>3750</v>
      </c>
    </row>
    <row r="181" spans="2:65" s="1" customFormat="1" ht="16.5" customHeight="1">
      <c r="B181" s="128"/>
      <c r="C181" s="129" t="s">
        <v>352</v>
      </c>
      <c r="D181" s="129" t="s">
        <v>160</v>
      </c>
      <c r="E181" s="130" t="s">
        <v>3751</v>
      </c>
      <c r="F181" s="131" t="s">
        <v>3752</v>
      </c>
      <c r="G181" s="132" t="s">
        <v>237</v>
      </c>
      <c r="H181" s="133">
        <v>120</v>
      </c>
      <c r="I181" s="184"/>
      <c r="J181" s="134">
        <f t="shared" si="10"/>
        <v>0</v>
      </c>
      <c r="K181" s="131" t="s">
        <v>164</v>
      </c>
      <c r="L181" s="29"/>
      <c r="M181" s="135" t="s">
        <v>1</v>
      </c>
      <c r="N181" s="136" t="s">
        <v>37</v>
      </c>
      <c r="O181" s="137">
        <v>3.7999999999999999E-2</v>
      </c>
      <c r="P181" s="137">
        <f t="shared" si="11"/>
        <v>4.5599999999999996</v>
      </c>
      <c r="Q181" s="137">
        <v>0</v>
      </c>
      <c r="R181" s="137">
        <f t="shared" si="12"/>
        <v>0</v>
      </c>
      <c r="S181" s="137">
        <v>0</v>
      </c>
      <c r="T181" s="138">
        <f t="shared" si="13"/>
        <v>0</v>
      </c>
      <c r="AR181" s="139" t="s">
        <v>255</v>
      </c>
      <c r="AT181" s="139" t="s">
        <v>160</v>
      </c>
      <c r="AU181" s="139" t="s">
        <v>82</v>
      </c>
      <c r="AY181" s="17" t="s">
        <v>158</v>
      </c>
      <c r="BE181" s="140">
        <f t="shared" si="14"/>
        <v>0</v>
      </c>
      <c r="BF181" s="140">
        <f t="shared" si="15"/>
        <v>0</v>
      </c>
      <c r="BG181" s="140">
        <f t="shared" si="16"/>
        <v>0</v>
      </c>
      <c r="BH181" s="140">
        <f t="shared" si="17"/>
        <v>0</v>
      </c>
      <c r="BI181" s="140">
        <f t="shared" si="18"/>
        <v>0</v>
      </c>
      <c r="BJ181" s="17" t="s">
        <v>80</v>
      </c>
      <c r="BK181" s="140">
        <f t="shared" si="19"/>
        <v>0</v>
      </c>
      <c r="BL181" s="17" t="s">
        <v>255</v>
      </c>
      <c r="BM181" s="139" t="s">
        <v>3753</v>
      </c>
    </row>
    <row r="182" spans="2:65" s="1" customFormat="1" ht="21.75" customHeight="1">
      <c r="B182" s="128"/>
      <c r="C182" s="129" t="s">
        <v>357</v>
      </c>
      <c r="D182" s="129" t="s">
        <v>160</v>
      </c>
      <c r="E182" s="130" t="s">
        <v>3754</v>
      </c>
      <c r="F182" s="131" t="s">
        <v>3755</v>
      </c>
      <c r="G182" s="132" t="s">
        <v>310</v>
      </c>
      <c r="H182" s="133">
        <v>16</v>
      </c>
      <c r="I182" s="184"/>
      <c r="J182" s="134">
        <f t="shared" si="10"/>
        <v>0</v>
      </c>
      <c r="K182" s="131" t="s">
        <v>164</v>
      </c>
      <c r="L182" s="29"/>
      <c r="M182" s="135" t="s">
        <v>1</v>
      </c>
      <c r="N182" s="136" t="s">
        <v>37</v>
      </c>
      <c r="O182" s="137">
        <v>0.33</v>
      </c>
      <c r="P182" s="137">
        <f t="shared" si="11"/>
        <v>5.28</v>
      </c>
      <c r="Q182" s="137">
        <v>1.0000000000000001E-5</v>
      </c>
      <c r="R182" s="137">
        <f t="shared" si="12"/>
        <v>1.6000000000000001E-4</v>
      </c>
      <c r="S182" s="137">
        <v>0</v>
      </c>
      <c r="T182" s="138">
        <f t="shared" si="13"/>
        <v>0</v>
      </c>
      <c r="AR182" s="139" t="s">
        <v>255</v>
      </c>
      <c r="AT182" s="139" t="s">
        <v>160</v>
      </c>
      <c r="AU182" s="139" t="s">
        <v>82</v>
      </c>
      <c r="AY182" s="17" t="s">
        <v>158</v>
      </c>
      <c r="BE182" s="140">
        <f t="shared" si="14"/>
        <v>0</v>
      </c>
      <c r="BF182" s="140">
        <f t="shared" si="15"/>
        <v>0</v>
      </c>
      <c r="BG182" s="140">
        <f t="shared" si="16"/>
        <v>0</v>
      </c>
      <c r="BH182" s="140">
        <f t="shared" si="17"/>
        <v>0</v>
      </c>
      <c r="BI182" s="140">
        <f t="shared" si="18"/>
        <v>0</v>
      </c>
      <c r="BJ182" s="17" t="s">
        <v>80</v>
      </c>
      <c r="BK182" s="140">
        <f t="shared" si="19"/>
        <v>0</v>
      </c>
      <c r="BL182" s="17" t="s">
        <v>255</v>
      </c>
      <c r="BM182" s="139" t="s">
        <v>3756</v>
      </c>
    </row>
    <row r="183" spans="2:65" s="1" customFormat="1" ht="21.75" customHeight="1">
      <c r="B183" s="128"/>
      <c r="C183" s="129" t="s">
        <v>363</v>
      </c>
      <c r="D183" s="129" t="s">
        <v>160</v>
      </c>
      <c r="E183" s="130" t="s">
        <v>3757</v>
      </c>
      <c r="F183" s="131" t="s">
        <v>3758</v>
      </c>
      <c r="G183" s="132" t="s">
        <v>310</v>
      </c>
      <c r="H183" s="133">
        <v>6</v>
      </c>
      <c r="I183" s="184"/>
      <c r="J183" s="134">
        <f t="shared" si="10"/>
        <v>0</v>
      </c>
      <c r="K183" s="131" t="s">
        <v>164</v>
      </c>
      <c r="L183" s="29"/>
      <c r="M183" s="135" t="s">
        <v>1</v>
      </c>
      <c r="N183" s="136" t="s">
        <v>37</v>
      </c>
      <c r="O183" s="137">
        <v>0.37</v>
      </c>
      <c r="P183" s="137">
        <f t="shared" si="11"/>
        <v>2.2199999999999998</v>
      </c>
      <c r="Q183" s="137">
        <v>2.0000000000000002E-5</v>
      </c>
      <c r="R183" s="137">
        <f t="shared" si="12"/>
        <v>1.2000000000000002E-4</v>
      </c>
      <c r="S183" s="137">
        <v>0</v>
      </c>
      <c r="T183" s="138">
        <f t="shared" si="13"/>
        <v>0</v>
      </c>
      <c r="AR183" s="139" t="s">
        <v>255</v>
      </c>
      <c r="AT183" s="139" t="s">
        <v>160</v>
      </c>
      <c r="AU183" s="139" t="s">
        <v>82</v>
      </c>
      <c r="AY183" s="17" t="s">
        <v>158</v>
      </c>
      <c r="BE183" s="140">
        <f t="shared" si="14"/>
        <v>0</v>
      </c>
      <c r="BF183" s="140">
        <f t="shared" si="15"/>
        <v>0</v>
      </c>
      <c r="BG183" s="140">
        <f t="shared" si="16"/>
        <v>0</v>
      </c>
      <c r="BH183" s="140">
        <f t="shared" si="17"/>
        <v>0</v>
      </c>
      <c r="BI183" s="140">
        <f t="shared" si="18"/>
        <v>0</v>
      </c>
      <c r="BJ183" s="17" t="s">
        <v>80</v>
      </c>
      <c r="BK183" s="140">
        <f t="shared" si="19"/>
        <v>0</v>
      </c>
      <c r="BL183" s="17" t="s">
        <v>255</v>
      </c>
      <c r="BM183" s="139" t="s">
        <v>3759</v>
      </c>
    </row>
    <row r="184" spans="2:65" s="1" customFormat="1" ht="55.5" customHeight="1">
      <c r="B184" s="128"/>
      <c r="C184" s="129" t="s">
        <v>370</v>
      </c>
      <c r="D184" s="129" t="s">
        <v>160</v>
      </c>
      <c r="E184" s="130" t="s">
        <v>3760</v>
      </c>
      <c r="F184" s="131" t="s">
        <v>3761</v>
      </c>
      <c r="G184" s="132" t="s">
        <v>237</v>
      </c>
      <c r="H184" s="133">
        <v>24</v>
      </c>
      <c r="I184" s="184"/>
      <c r="J184" s="134">
        <f t="shared" si="10"/>
        <v>0</v>
      </c>
      <c r="K184" s="131" t="s">
        <v>1</v>
      </c>
      <c r="L184" s="29"/>
      <c r="M184" s="135" t="s">
        <v>1</v>
      </c>
      <c r="N184" s="136" t="s">
        <v>37</v>
      </c>
      <c r="O184" s="137">
        <v>0.113</v>
      </c>
      <c r="P184" s="137">
        <f t="shared" si="11"/>
        <v>2.7120000000000002</v>
      </c>
      <c r="Q184" s="137">
        <v>1.2E-4</v>
      </c>
      <c r="R184" s="137">
        <f t="shared" si="12"/>
        <v>2.8800000000000002E-3</v>
      </c>
      <c r="S184" s="137">
        <v>0</v>
      </c>
      <c r="T184" s="138">
        <f t="shared" si="13"/>
        <v>0</v>
      </c>
      <c r="AR184" s="139" t="s">
        <v>255</v>
      </c>
      <c r="AT184" s="139" t="s">
        <v>160</v>
      </c>
      <c r="AU184" s="139" t="s">
        <v>82</v>
      </c>
      <c r="AY184" s="17" t="s">
        <v>158</v>
      </c>
      <c r="BE184" s="140">
        <f t="shared" si="14"/>
        <v>0</v>
      </c>
      <c r="BF184" s="140">
        <f t="shared" si="15"/>
        <v>0</v>
      </c>
      <c r="BG184" s="140">
        <f t="shared" si="16"/>
        <v>0</v>
      </c>
      <c r="BH184" s="140">
        <f t="shared" si="17"/>
        <v>0</v>
      </c>
      <c r="BI184" s="140">
        <f t="shared" si="18"/>
        <v>0</v>
      </c>
      <c r="BJ184" s="17" t="s">
        <v>80</v>
      </c>
      <c r="BK184" s="140">
        <f t="shared" si="19"/>
        <v>0</v>
      </c>
      <c r="BL184" s="17" t="s">
        <v>255</v>
      </c>
      <c r="BM184" s="139" t="s">
        <v>3762</v>
      </c>
    </row>
    <row r="185" spans="2:65" s="13" customFormat="1">
      <c r="B185" s="147"/>
      <c r="D185" s="142" t="s">
        <v>167</v>
      </c>
      <c r="E185" s="148" t="s">
        <v>1</v>
      </c>
      <c r="F185" s="149" t="s">
        <v>3763</v>
      </c>
      <c r="H185" s="150">
        <v>12</v>
      </c>
      <c r="L185" s="147"/>
      <c r="M185" s="151"/>
      <c r="T185" s="152"/>
      <c r="AT185" s="148" t="s">
        <v>167</v>
      </c>
      <c r="AU185" s="148" t="s">
        <v>82</v>
      </c>
      <c r="AV185" s="13" t="s">
        <v>82</v>
      </c>
      <c r="AW185" s="13" t="s">
        <v>28</v>
      </c>
      <c r="AX185" s="13" t="s">
        <v>72</v>
      </c>
      <c r="AY185" s="148" t="s">
        <v>158</v>
      </c>
    </row>
    <row r="186" spans="2:65" s="13" customFormat="1">
      <c r="B186" s="147"/>
      <c r="D186" s="142" t="s">
        <v>167</v>
      </c>
      <c r="E186" s="148" t="s">
        <v>1</v>
      </c>
      <c r="F186" s="149" t="s">
        <v>3764</v>
      </c>
      <c r="H186" s="150">
        <v>6</v>
      </c>
      <c r="L186" s="147"/>
      <c r="M186" s="151"/>
      <c r="T186" s="152"/>
      <c r="AT186" s="148" t="s">
        <v>167</v>
      </c>
      <c r="AU186" s="148" t="s">
        <v>82</v>
      </c>
      <c r="AV186" s="13" t="s">
        <v>82</v>
      </c>
      <c r="AW186" s="13" t="s">
        <v>28</v>
      </c>
      <c r="AX186" s="13" t="s">
        <v>72</v>
      </c>
      <c r="AY186" s="148" t="s">
        <v>158</v>
      </c>
    </row>
    <row r="187" spans="2:65" s="13" customFormat="1">
      <c r="B187" s="147"/>
      <c r="D187" s="142" t="s">
        <v>167</v>
      </c>
      <c r="E187" s="148" t="s">
        <v>1</v>
      </c>
      <c r="F187" s="149" t="s">
        <v>3765</v>
      </c>
      <c r="H187" s="150">
        <v>6</v>
      </c>
      <c r="L187" s="147"/>
      <c r="M187" s="151"/>
      <c r="T187" s="152"/>
      <c r="AT187" s="148" t="s">
        <v>167</v>
      </c>
      <c r="AU187" s="148" t="s">
        <v>82</v>
      </c>
      <c r="AV187" s="13" t="s">
        <v>82</v>
      </c>
      <c r="AW187" s="13" t="s">
        <v>28</v>
      </c>
      <c r="AX187" s="13" t="s">
        <v>72</v>
      </c>
      <c r="AY187" s="148" t="s">
        <v>158</v>
      </c>
    </row>
    <row r="188" spans="2:65" s="14" customFormat="1">
      <c r="B188" s="153"/>
      <c r="D188" s="142" t="s">
        <v>167</v>
      </c>
      <c r="E188" s="154" t="s">
        <v>1</v>
      </c>
      <c r="F188" s="155" t="s">
        <v>200</v>
      </c>
      <c r="H188" s="156">
        <v>24</v>
      </c>
      <c r="L188" s="153"/>
      <c r="M188" s="157"/>
      <c r="T188" s="158"/>
      <c r="AT188" s="154" t="s">
        <v>167</v>
      </c>
      <c r="AU188" s="154" t="s">
        <v>82</v>
      </c>
      <c r="AV188" s="14" t="s">
        <v>165</v>
      </c>
      <c r="AW188" s="14" t="s">
        <v>28</v>
      </c>
      <c r="AX188" s="14" t="s">
        <v>80</v>
      </c>
      <c r="AY188" s="154" t="s">
        <v>158</v>
      </c>
    </row>
    <row r="189" spans="2:65" s="1" customFormat="1" ht="24.2" customHeight="1">
      <c r="B189" s="128"/>
      <c r="C189" s="129" t="s">
        <v>378</v>
      </c>
      <c r="D189" s="129" t="s">
        <v>160</v>
      </c>
      <c r="E189" s="130" t="s">
        <v>3766</v>
      </c>
      <c r="F189" s="131" t="s">
        <v>3767</v>
      </c>
      <c r="G189" s="132" t="s">
        <v>228</v>
      </c>
      <c r="H189" s="133">
        <v>1</v>
      </c>
      <c r="I189" s="184"/>
      <c r="J189" s="134">
        <f>ROUND(I189*H189,2)</f>
        <v>0</v>
      </c>
      <c r="K189" s="131" t="s">
        <v>1</v>
      </c>
      <c r="L189" s="29"/>
      <c r="M189" s="135" t="s">
        <v>1</v>
      </c>
      <c r="N189" s="136" t="s">
        <v>37</v>
      </c>
      <c r="O189" s="137">
        <v>0</v>
      </c>
      <c r="P189" s="137">
        <f>O189*H189</f>
        <v>0</v>
      </c>
      <c r="Q189" s="137">
        <v>0</v>
      </c>
      <c r="R189" s="137">
        <f>Q189*H189</f>
        <v>0</v>
      </c>
      <c r="S189" s="137">
        <v>0</v>
      </c>
      <c r="T189" s="138">
        <f>S189*H189</f>
        <v>0</v>
      </c>
      <c r="AR189" s="139" t="s">
        <v>255</v>
      </c>
      <c r="AT189" s="139" t="s">
        <v>160</v>
      </c>
      <c r="AU189" s="139" t="s">
        <v>82</v>
      </c>
      <c r="AY189" s="17" t="s">
        <v>158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7" t="s">
        <v>80</v>
      </c>
      <c r="BK189" s="140">
        <f>ROUND(I189*H189,2)</f>
        <v>0</v>
      </c>
      <c r="BL189" s="17" t="s">
        <v>255</v>
      </c>
      <c r="BM189" s="139" t="s">
        <v>3768</v>
      </c>
    </row>
    <row r="190" spans="2:65" s="1" customFormat="1" ht="24.2" customHeight="1">
      <c r="B190" s="128"/>
      <c r="C190" s="129" t="s">
        <v>387</v>
      </c>
      <c r="D190" s="129" t="s">
        <v>160</v>
      </c>
      <c r="E190" s="130" t="s">
        <v>3769</v>
      </c>
      <c r="F190" s="131" t="s">
        <v>3770</v>
      </c>
      <c r="G190" s="132" t="s">
        <v>188</v>
      </c>
      <c r="H190" s="133">
        <v>0.127</v>
      </c>
      <c r="I190" s="184"/>
      <c r="J190" s="134">
        <f>ROUND(I190*H190,2)</f>
        <v>0</v>
      </c>
      <c r="K190" s="131" t="s">
        <v>164</v>
      </c>
      <c r="L190" s="29"/>
      <c r="M190" s="135" t="s">
        <v>1</v>
      </c>
      <c r="N190" s="136" t="s">
        <v>37</v>
      </c>
      <c r="O190" s="137">
        <v>3.1320000000000001</v>
      </c>
      <c r="P190" s="137">
        <f>O190*H190</f>
        <v>0.39776400000000001</v>
      </c>
      <c r="Q190" s="137">
        <v>0</v>
      </c>
      <c r="R190" s="137">
        <f>Q190*H190</f>
        <v>0</v>
      </c>
      <c r="S190" s="137">
        <v>0</v>
      </c>
      <c r="T190" s="138">
        <f>S190*H190</f>
        <v>0</v>
      </c>
      <c r="AR190" s="139" t="s">
        <v>255</v>
      </c>
      <c r="AT190" s="139" t="s">
        <v>160</v>
      </c>
      <c r="AU190" s="139" t="s">
        <v>82</v>
      </c>
      <c r="AY190" s="17" t="s">
        <v>158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7" t="s">
        <v>80</v>
      </c>
      <c r="BK190" s="140">
        <f>ROUND(I190*H190,2)</f>
        <v>0</v>
      </c>
      <c r="BL190" s="17" t="s">
        <v>255</v>
      </c>
      <c r="BM190" s="139" t="s">
        <v>3771</v>
      </c>
    </row>
    <row r="191" spans="2:65" s="11" customFormat="1" ht="22.9" customHeight="1">
      <c r="B191" s="117"/>
      <c r="D191" s="118" t="s">
        <v>71</v>
      </c>
      <c r="E191" s="126" t="s">
        <v>3772</v>
      </c>
      <c r="F191" s="126" t="s">
        <v>3773</v>
      </c>
      <c r="J191" s="127">
        <f>BK191</f>
        <v>0</v>
      </c>
      <c r="L191" s="117"/>
      <c r="M191" s="121"/>
      <c r="P191" s="122">
        <f>SUM(P192:P201)</f>
        <v>10.625247999999999</v>
      </c>
      <c r="R191" s="122">
        <f>SUM(R192:R201)</f>
        <v>1.4100000000000001E-2</v>
      </c>
      <c r="T191" s="123">
        <f>SUM(T192:T201)</f>
        <v>4.5100000000000001E-2</v>
      </c>
      <c r="AR191" s="118" t="s">
        <v>82</v>
      </c>
      <c r="AT191" s="124" t="s">
        <v>71</v>
      </c>
      <c r="AU191" s="124" t="s">
        <v>80</v>
      </c>
      <c r="AY191" s="118" t="s">
        <v>158</v>
      </c>
      <c r="BK191" s="125">
        <f>SUM(BK192:BK201)</f>
        <v>0</v>
      </c>
    </row>
    <row r="192" spans="2:65" s="1" customFormat="1" ht="24.2" customHeight="1">
      <c r="B192" s="128"/>
      <c r="C192" s="129" t="s">
        <v>392</v>
      </c>
      <c r="D192" s="129" t="s">
        <v>160</v>
      </c>
      <c r="E192" s="130" t="s">
        <v>3774</v>
      </c>
      <c r="F192" s="131" t="s">
        <v>3775</v>
      </c>
      <c r="G192" s="132" t="s">
        <v>310</v>
      </c>
      <c r="H192" s="133">
        <v>5</v>
      </c>
      <c r="I192" s="184"/>
      <c r="J192" s="134">
        <f t="shared" ref="J192:J201" si="20">ROUND(I192*H192,2)</f>
        <v>0</v>
      </c>
      <c r="K192" s="131" t="s">
        <v>164</v>
      </c>
      <c r="L192" s="29"/>
      <c r="M192" s="135" t="s">
        <v>1</v>
      </c>
      <c r="N192" s="136" t="s">
        <v>37</v>
      </c>
      <c r="O192" s="137">
        <v>7.2999999999999995E-2</v>
      </c>
      <c r="P192" s="137">
        <f t="shared" ref="P192:P201" si="21">O192*H192</f>
        <v>0.36499999999999999</v>
      </c>
      <c r="Q192" s="137">
        <v>6.0000000000000002E-5</v>
      </c>
      <c r="R192" s="137">
        <f t="shared" ref="R192:R201" si="22">Q192*H192</f>
        <v>3.0000000000000003E-4</v>
      </c>
      <c r="S192" s="137">
        <v>1.1000000000000001E-3</v>
      </c>
      <c r="T192" s="138">
        <f t="shared" ref="T192:T201" si="23">S192*H192</f>
        <v>5.5000000000000005E-3</v>
      </c>
      <c r="AR192" s="139" t="s">
        <v>255</v>
      </c>
      <c r="AT192" s="139" t="s">
        <v>160</v>
      </c>
      <c r="AU192" s="139" t="s">
        <v>82</v>
      </c>
      <c r="AY192" s="17" t="s">
        <v>158</v>
      </c>
      <c r="BE192" s="140">
        <f t="shared" ref="BE192:BE201" si="24">IF(N192="základní",J192,0)</f>
        <v>0</v>
      </c>
      <c r="BF192" s="140">
        <f t="shared" ref="BF192:BF201" si="25">IF(N192="snížená",J192,0)</f>
        <v>0</v>
      </c>
      <c r="BG192" s="140">
        <f t="shared" ref="BG192:BG201" si="26">IF(N192="zákl. přenesená",J192,0)</f>
        <v>0</v>
      </c>
      <c r="BH192" s="140">
        <f t="shared" ref="BH192:BH201" si="27">IF(N192="sníž. přenesená",J192,0)</f>
        <v>0</v>
      </c>
      <c r="BI192" s="140">
        <f t="shared" ref="BI192:BI201" si="28">IF(N192="nulová",J192,0)</f>
        <v>0</v>
      </c>
      <c r="BJ192" s="17" t="s">
        <v>80</v>
      </c>
      <c r="BK192" s="140">
        <f t="shared" ref="BK192:BK201" si="29">ROUND(I192*H192,2)</f>
        <v>0</v>
      </c>
      <c r="BL192" s="17" t="s">
        <v>255</v>
      </c>
      <c r="BM192" s="139" t="s">
        <v>3776</v>
      </c>
    </row>
    <row r="193" spans="2:65" s="1" customFormat="1" ht="24.2" customHeight="1">
      <c r="B193" s="128"/>
      <c r="C193" s="129" t="s">
        <v>398</v>
      </c>
      <c r="D193" s="129" t="s">
        <v>160</v>
      </c>
      <c r="E193" s="130" t="s">
        <v>3777</v>
      </c>
      <c r="F193" s="131" t="s">
        <v>3778</v>
      </c>
      <c r="G193" s="132" t="s">
        <v>310</v>
      </c>
      <c r="H193" s="133">
        <v>18</v>
      </c>
      <c r="I193" s="184"/>
      <c r="J193" s="134">
        <f t="shared" si="20"/>
        <v>0</v>
      </c>
      <c r="K193" s="131" t="s">
        <v>164</v>
      </c>
      <c r="L193" s="29"/>
      <c r="M193" s="135" t="s">
        <v>1</v>
      </c>
      <c r="N193" s="136" t="s">
        <v>37</v>
      </c>
      <c r="O193" s="137">
        <v>0.312</v>
      </c>
      <c r="P193" s="137">
        <f t="shared" si="21"/>
        <v>5.6159999999999997</v>
      </c>
      <c r="Q193" s="137">
        <v>1.7000000000000001E-4</v>
      </c>
      <c r="R193" s="137">
        <f t="shared" si="22"/>
        <v>3.0600000000000002E-3</v>
      </c>
      <c r="S193" s="137">
        <v>2.2000000000000001E-3</v>
      </c>
      <c r="T193" s="138">
        <f t="shared" si="23"/>
        <v>3.9600000000000003E-2</v>
      </c>
      <c r="AR193" s="139" t="s">
        <v>255</v>
      </c>
      <c r="AT193" s="139" t="s">
        <v>160</v>
      </c>
      <c r="AU193" s="139" t="s">
        <v>82</v>
      </c>
      <c r="AY193" s="17" t="s">
        <v>158</v>
      </c>
      <c r="BE193" s="140">
        <f t="shared" si="24"/>
        <v>0</v>
      </c>
      <c r="BF193" s="140">
        <f t="shared" si="25"/>
        <v>0</v>
      </c>
      <c r="BG193" s="140">
        <f t="shared" si="26"/>
        <v>0</v>
      </c>
      <c r="BH193" s="140">
        <f t="shared" si="27"/>
        <v>0</v>
      </c>
      <c r="BI193" s="140">
        <f t="shared" si="28"/>
        <v>0</v>
      </c>
      <c r="BJ193" s="17" t="s">
        <v>80</v>
      </c>
      <c r="BK193" s="140">
        <f t="shared" si="29"/>
        <v>0</v>
      </c>
      <c r="BL193" s="17" t="s">
        <v>255</v>
      </c>
      <c r="BM193" s="139" t="s">
        <v>3779</v>
      </c>
    </row>
    <row r="194" spans="2:65" s="1" customFormat="1" ht="24.2" customHeight="1">
      <c r="B194" s="128"/>
      <c r="C194" s="129" t="s">
        <v>407</v>
      </c>
      <c r="D194" s="129" t="s">
        <v>160</v>
      </c>
      <c r="E194" s="130" t="s">
        <v>3780</v>
      </c>
      <c r="F194" s="131" t="s">
        <v>3781</v>
      </c>
      <c r="G194" s="132" t="s">
        <v>310</v>
      </c>
      <c r="H194" s="133">
        <v>7</v>
      </c>
      <c r="I194" s="184"/>
      <c r="J194" s="134">
        <f t="shared" si="20"/>
        <v>0</v>
      </c>
      <c r="K194" s="131" t="s">
        <v>164</v>
      </c>
      <c r="L194" s="29"/>
      <c r="M194" s="135" t="s">
        <v>1</v>
      </c>
      <c r="N194" s="136" t="s">
        <v>37</v>
      </c>
      <c r="O194" s="137">
        <v>6.2E-2</v>
      </c>
      <c r="P194" s="137">
        <f t="shared" si="21"/>
        <v>0.434</v>
      </c>
      <c r="Q194" s="137">
        <v>5.0000000000000002E-5</v>
      </c>
      <c r="R194" s="137">
        <f t="shared" si="22"/>
        <v>3.5E-4</v>
      </c>
      <c r="S194" s="137">
        <v>0</v>
      </c>
      <c r="T194" s="138">
        <f t="shared" si="23"/>
        <v>0</v>
      </c>
      <c r="AR194" s="139" t="s">
        <v>255</v>
      </c>
      <c r="AT194" s="139" t="s">
        <v>160</v>
      </c>
      <c r="AU194" s="139" t="s">
        <v>82</v>
      </c>
      <c r="AY194" s="17" t="s">
        <v>158</v>
      </c>
      <c r="BE194" s="140">
        <f t="shared" si="24"/>
        <v>0</v>
      </c>
      <c r="BF194" s="140">
        <f t="shared" si="25"/>
        <v>0</v>
      </c>
      <c r="BG194" s="140">
        <f t="shared" si="26"/>
        <v>0</v>
      </c>
      <c r="BH194" s="140">
        <f t="shared" si="27"/>
        <v>0</v>
      </c>
      <c r="BI194" s="140">
        <f t="shared" si="28"/>
        <v>0</v>
      </c>
      <c r="BJ194" s="17" t="s">
        <v>80</v>
      </c>
      <c r="BK194" s="140">
        <f t="shared" si="29"/>
        <v>0</v>
      </c>
      <c r="BL194" s="17" t="s">
        <v>255</v>
      </c>
      <c r="BM194" s="139" t="s">
        <v>3782</v>
      </c>
    </row>
    <row r="195" spans="2:65" s="1" customFormat="1" ht="24.2" customHeight="1">
      <c r="B195" s="128"/>
      <c r="C195" s="129" t="s">
        <v>417</v>
      </c>
      <c r="D195" s="129" t="s">
        <v>160</v>
      </c>
      <c r="E195" s="130" t="s">
        <v>3783</v>
      </c>
      <c r="F195" s="131" t="s">
        <v>3784</v>
      </c>
      <c r="G195" s="132" t="s">
        <v>310</v>
      </c>
      <c r="H195" s="133">
        <v>2</v>
      </c>
      <c r="I195" s="184"/>
      <c r="J195" s="134">
        <f t="shared" si="20"/>
        <v>0</v>
      </c>
      <c r="K195" s="131" t="s">
        <v>164</v>
      </c>
      <c r="L195" s="29"/>
      <c r="M195" s="135" t="s">
        <v>1</v>
      </c>
      <c r="N195" s="136" t="s">
        <v>37</v>
      </c>
      <c r="O195" s="137">
        <v>6.6000000000000003E-2</v>
      </c>
      <c r="P195" s="137">
        <f t="shared" si="21"/>
        <v>0.13200000000000001</v>
      </c>
      <c r="Q195" s="137">
        <v>2.3000000000000001E-4</v>
      </c>
      <c r="R195" s="137">
        <f t="shared" si="22"/>
        <v>4.6000000000000001E-4</v>
      </c>
      <c r="S195" s="137">
        <v>0</v>
      </c>
      <c r="T195" s="138">
        <f t="shared" si="23"/>
        <v>0</v>
      </c>
      <c r="AR195" s="139" t="s">
        <v>255</v>
      </c>
      <c r="AT195" s="139" t="s">
        <v>160</v>
      </c>
      <c r="AU195" s="139" t="s">
        <v>82</v>
      </c>
      <c r="AY195" s="17" t="s">
        <v>158</v>
      </c>
      <c r="BE195" s="140">
        <f t="shared" si="24"/>
        <v>0</v>
      </c>
      <c r="BF195" s="140">
        <f t="shared" si="25"/>
        <v>0</v>
      </c>
      <c r="BG195" s="140">
        <f t="shared" si="26"/>
        <v>0</v>
      </c>
      <c r="BH195" s="140">
        <f t="shared" si="27"/>
        <v>0</v>
      </c>
      <c r="BI195" s="140">
        <f t="shared" si="28"/>
        <v>0</v>
      </c>
      <c r="BJ195" s="17" t="s">
        <v>80</v>
      </c>
      <c r="BK195" s="140">
        <f t="shared" si="29"/>
        <v>0</v>
      </c>
      <c r="BL195" s="17" t="s">
        <v>255</v>
      </c>
      <c r="BM195" s="139" t="s">
        <v>3785</v>
      </c>
    </row>
    <row r="196" spans="2:65" s="1" customFormat="1" ht="33" customHeight="1">
      <c r="B196" s="128"/>
      <c r="C196" s="129" t="s">
        <v>425</v>
      </c>
      <c r="D196" s="129" t="s">
        <v>160</v>
      </c>
      <c r="E196" s="130" t="s">
        <v>3786</v>
      </c>
      <c r="F196" s="131" t="s">
        <v>3787</v>
      </c>
      <c r="G196" s="132" t="s">
        <v>310</v>
      </c>
      <c r="H196" s="133">
        <v>7</v>
      </c>
      <c r="I196" s="184"/>
      <c r="J196" s="134">
        <f t="shared" si="20"/>
        <v>0</v>
      </c>
      <c r="K196" s="131" t="s">
        <v>1</v>
      </c>
      <c r="L196" s="29"/>
      <c r="M196" s="135" t="s">
        <v>1</v>
      </c>
      <c r="N196" s="136" t="s">
        <v>37</v>
      </c>
      <c r="O196" s="137">
        <v>3.5000000000000003E-2</v>
      </c>
      <c r="P196" s="137">
        <f t="shared" si="21"/>
        <v>0.24500000000000002</v>
      </c>
      <c r="Q196" s="137">
        <v>1.1E-4</v>
      </c>
      <c r="R196" s="137">
        <f t="shared" si="22"/>
        <v>7.7000000000000007E-4</v>
      </c>
      <c r="S196" s="137">
        <v>0</v>
      </c>
      <c r="T196" s="138">
        <f t="shared" si="23"/>
        <v>0</v>
      </c>
      <c r="AR196" s="139" t="s">
        <v>255</v>
      </c>
      <c r="AT196" s="139" t="s">
        <v>160</v>
      </c>
      <c r="AU196" s="139" t="s">
        <v>82</v>
      </c>
      <c r="AY196" s="17" t="s">
        <v>158</v>
      </c>
      <c r="BE196" s="140">
        <f t="shared" si="24"/>
        <v>0</v>
      </c>
      <c r="BF196" s="140">
        <f t="shared" si="25"/>
        <v>0</v>
      </c>
      <c r="BG196" s="140">
        <f t="shared" si="26"/>
        <v>0</v>
      </c>
      <c r="BH196" s="140">
        <f t="shared" si="27"/>
        <v>0</v>
      </c>
      <c r="BI196" s="140">
        <f t="shared" si="28"/>
        <v>0</v>
      </c>
      <c r="BJ196" s="17" t="s">
        <v>80</v>
      </c>
      <c r="BK196" s="140">
        <f t="shared" si="29"/>
        <v>0</v>
      </c>
      <c r="BL196" s="17" t="s">
        <v>255</v>
      </c>
      <c r="BM196" s="139" t="s">
        <v>3788</v>
      </c>
    </row>
    <row r="197" spans="2:65" s="1" customFormat="1" ht="24.2" customHeight="1">
      <c r="B197" s="128"/>
      <c r="C197" s="129" t="s">
        <v>433</v>
      </c>
      <c r="D197" s="129" t="s">
        <v>160</v>
      </c>
      <c r="E197" s="130" t="s">
        <v>3789</v>
      </c>
      <c r="F197" s="131" t="s">
        <v>3790</v>
      </c>
      <c r="G197" s="132" t="s">
        <v>310</v>
      </c>
      <c r="H197" s="133">
        <v>7</v>
      </c>
      <c r="I197" s="184"/>
      <c r="J197" s="134">
        <f t="shared" si="20"/>
        <v>0</v>
      </c>
      <c r="K197" s="131" t="s">
        <v>164</v>
      </c>
      <c r="L197" s="29"/>
      <c r="M197" s="135" t="s">
        <v>1</v>
      </c>
      <c r="N197" s="136" t="s">
        <v>37</v>
      </c>
      <c r="O197" s="137">
        <v>0.11</v>
      </c>
      <c r="P197" s="137">
        <f t="shared" si="21"/>
        <v>0.77</v>
      </c>
      <c r="Q197" s="137">
        <v>2.7999999999999998E-4</v>
      </c>
      <c r="R197" s="137">
        <f t="shared" si="22"/>
        <v>1.9599999999999999E-3</v>
      </c>
      <c r="S197" s="137">
        <v>0</v>
      </c>
      <c r="T197" s="138">
        <f t="shared" si="23"/>
        <v>0</v>
      </c>
      <c r="AR197" s="139" t="s">
        <v>255</v>
      </c>
      <c r="AT197" s="139" t="s">
        <v>160</v>
      </c>
      <c r="AU197" s="139" t="s">
        <v>82</v>
      </c>
      <c r="AY197" s="17" t="s">
        <v>158</v>
      </c>
      <c r="BE197" s="140">
        <f t="shared" si="24"/>
        <v>0</v>
      </c>
      <c r="BF197" s="140">
        <f t="shared" si="25"/>
        <v>0</v>
      </c>
      <c r="BG197" s="140">
        <f t="shared" si="26"/>
        <v>0</v>
      </c>
      <c r="BH197" s="140">
        <f t="shared" si="27"/>
        <v>0</v>
      </c>
      <c r="BI197" s="140">
        <f t="shared" si="28"/>
        <v>0</v>
      </c>
      <c r="BJ197" s="17" t="s">
        <v>80</v>
      </c>
      <c r="BK197" s="140">
        <f t="shared" si="29"/>
        <v>0</v>
      </c>
      <c r="BL197" s="17" t="s">
        <v>255</v>
      </c>
      <c r="BM197" s="139" t="s">
        <v>3791</v>
      </c>
    </row>
    <row r="198" spans="2:65" s="1" customFormat="1" ht="24.2" customHeight="1">
      <c r="B198" s="128"/>
      <c r="C198" s="129" t="s">
        <v>440</v>
      </c>
      <c r="D198" s="129" t="s">
        <v>160</v>
      </c>
      <c r="E198" s="130" t="s">
        <v>3792</v>
      </c>
      <c r="F198" s="131" t="s">
        <v>3793</v>
      </c>
      <c r="G198" s="132" t="s">
        <v>310</v>
      </c>
      <c r="H198" s="133">
        <v>16</v>
      </c>
      <c r="I198" s="184"/>
      <c r="J198" s="134">
        <f t="shared" si="20"/>
        <v>0</v>
      </c>
      <c r="K198" s="131" t="s">
        <v>164</v>
      </c>
      <c r="L198" s="29"/>
      <c r="M198" s="135" t="s">
        <v>1</v>
      </c>
      <c r="N198" s="136" t="s">
        <v>37</v>
      </c>
      <c r="O198" s="137">
        <v>8.2000000000000003E-2</v>
      </c>
      <c r="P198" s="137">
        <f t="shared" si="21"/>
        <v>1.3120000000000001</v>
      </c>
      <c r="Q198" s="137">
        <v>2.2000000000000001E-4</v>
      </c>
      <c r="R198" s="137">
        <f t="shared" si="22"/>
        <v>3.5200000000000001E-3</v>
      </c>
      <c r="S198" s="137">
        <v>0</v>
      </c>
      <c r="T198" s="138">
        <f t="shared" si="23"/>
        <v>0</v>
      </c>
      <c r="AR198" s="139" t="s">
        <v>255</v>
      </c>
      <c r="AT198" s="139" t="s">
        <v>160</v>
      </c>
      <c r="AU198" s="139" t="s">
        <v>82</v>
      </c>
      <c r="AY198" s="17" t="s">
        <v>158</v>
      </c>
      <c r="BE198" s="140">
        <f t="shared" si="24"/>
        <v>0</v>
      </c>
      <c r="BF198" s="140">
        <f t="shared" si="25"/>
        <v>0</v>
      </c>
      <c r="BG198" s="140">
        <f t="shared" si="26"/>
        <v>0</v>
      </c>
      <c r="BH198" s="140">
        <f t="shared" si="27"/>
        <v>0</v>
      </c>
      <c r="BI198" s="140">
        <f t="shared" si="28"/>
        <v>0</v>
      </c>
      <c r="BJ198" s="17" t="s">
        <v>80</v>
      </c>
      <c r="BK198" s="140">
        <f t="shared" si="29"/>
        <v>0</v>
      </c>
      <c r="BL198" s="17" t="s">
        <v>255</v>
      </c>
      <c r="BM198" s="139" t="s">
        <v>3794</v>
      </c>
    </row>
    <row r="199" spans="2:65" s="1" customFormat="1" ht="21.75" customHeight="1">
      <c r="B199" s="128"/>
      <c r="C199" s="129" t="s">
        <v>446</v>
      </c>
      <c r="D199" s="129" t="s">
        <v>160</v>
      </c>
      <c r="E199" s="130" t="s">
        <v>3795</v>
      </c>
      <c r="F199" s="131" t="s">
        <v>3796</v>
      </c>
      <c r="G199" s="132" t="s">
        <v>310</v>
      </c>
      <c r="H199" s="133">
        <v>2</v>
      </c>
      <c r="I199" s="184"/>
      <c r="J199" s="134">
        <f t="shared" si="20"/>
        <v>0</v>
      </c>
      <c r="K199" s="131" t="s">
        <v>164</v>
      </c>
      <c r="L199" s="29"/>
      <c r="M199" s="135" t="s">
        <v>1</v>
      </c>
      <c r="N199" s="136" t="s">
        <v>37</v>
      </c>
      <c r="O199" s="137">
        <v>0.2</v>
      </c>
      <c r="P199" s="137">
        <f t="shared" si="21"/>
        <v>0.4</v>
      </c>
      <c r="Q199" s="137">
        <v>3.4000000000000002E-4</v>
      </c>
      <c r="R199" s="137">
        <f t="shared" si="22"/>
        <v>6.8000000000000005E-4</v>
      </c>
      <c r="S199" s="137">
        <v>0</v>
      </c>
      <c r="T199" s="138">
        <f t="shared" si="23"/>
        <v>0</v>
      </c>
      <c r="AR199" s="139" t="s">
        <v>255</v>
      </c>
      <c r="AT199" s="139" t="s">
        <v>160</v>
      </c>
      <c r="AU199" s="139" t="s">
        <v>82</v>
      </c>
      <c r="AY199" s="17" t="s">
        <v>158</v>
      </c>
      <c r="BE199" s="140">
        <f t="shared" si="24"/>
        <v>0</v>
      </c>
      <c r="BF199" s="140">
        <f t="shared" si="25"/>
        <v>0</v>
      </c>
      <c r="BG199" s="140">
        <f t="shared" si="26"/>
        <v>0</v>
      </c>
      <c r="BH199" s="140">
        <f t="shared" si="27"/>
        <v>0</v>
      </c>
      <c r="BI199" s="140">
        <f t="shared" si="28"/>
        <v>0</v>
      </c>
      <c r="BJ199" s="17" t="s">
        <v>80</v>
      </c>
      <c r="BK199" s="140">
        <f t="shared" si="29"/>
        <v>0</v>
      </c>
      <c r="BL199" s="17" t="s">
        <v>255</v>
      </c>
      <c r="BM199" s="139" t="s">
        <v>3797</v>
      </c>
    </row>
    <row r="200" spans="2:65" s="1" customFormat="1" ht="21.75" customHeight="1">
      <c r="B200" s="128"/>
      <c r="C200" s="129" t="s">
        <v>452</v>
      </c>
      <c r="D200" s="129" t="s">
        <v>160</v>
      </c>
      <c r="E200" s="130" t="s">
        <v>3798</v>
      </c>
      <c r="F200" s="131" t="s">
        <v>3799</v>
      </c>
      <c r="G200" s="132" t="s">
        <v>310</v>
      </c>
      <c r="H200" s="133">
        <v>6</v>
      </c>
      <c r="I200" s="184"/>
      <c r="J200" s="134">
        <f t="shared" si="20"/>
        <v>0</v>
      </c>
      <c r="K200" s="131" t="s">
        <v>164</v>
      </c>
      <c r="L200" s="29"/>
      <c r="M200" s="135" t="s">
        <v>1</v>
      </c>
      <c r="N200" s="136" t="s">
        <v>37</v>
      </c>
      <c r="O200" s="137">
        <v>0.22</v>
      </c>
      <c r="P200" s="137">
        <f t="shared" si="21"/>
        <v>1.32</v>
      </c>
      <c r="Q200" s="137">
        <v>5.0000000000000001E-4</v>
      </c>
      <c r="R200" s="137">
        <f t="shared" si="22"/>
        <v>3.0000000000000001E-3</v>
      </c>
      <c r="S200" s="137">
        <v>0</v>
      </c>
      <c r="T200" s="138">
        <f t="shared" si="23"/>
        <v>0</v>
      </c>
      <c r="AR200" s="139" t="s">
        <v>255</v>
      </c>
      <c r="AT200" s="139" t="s">
        <v>160</v>
      </c>
      <c r="AU200" s="139" t="s">
        <v>82</v>
      </c>
      <c r="AY200" s="17" t="s">
        <v>158</v>
      </c>
      <c r="BE200" s="140">
        <f t="shared" si="24"/>
        <v>0</v>
      </c>
      <c r="BF200" s="140">
        <f t="shared" si="25"/>
        <v>0</v>
      </c>
      <c r="BG200" s="140">
        <f t="shared" si="26"/>
        <v>0</v>
      </c>
      <c r="BH200" s="140">
        <f t="shared" si="27"/>
        <v>0</v>
      </c>
      <c r="BI200" s="140">
        <f t="shared" si="28"/>
        <v>0</v>
      </c>
      <c r="BJ200" s="17" t="s">
        <v>80</v>
      </c>
      <c r="BK200" s="140">
        <f t="shared" si="29"/>
        <v>0</v>
      </c>
      <c r="BL200" s="17" t="s">
        <v>255</v>
      </c>
      <c r="BM200" s="139" t="s">
        <v>3800</v>
      </c>
    </row>
    <row r="201" spans="2:65" s="1" customFormat="1" ht="24.2" customHeight="1">
      <c r="B201" s="128"/>
      <c r="C201" s="129" t="s">
        <v>458</v>
      </c>
      <c r="D201" s="129" t="s">
        <v>160</v>
      </c>
      <c r="E201" s="130" t="s">
        <v>3801</v>
      </c>
      <c r="F201" s="131" t="s">
        <v>3802</v>
      </c>
      <c r="G201" s="132" t="s">
        <v>188</v>
      </c>
      <c r="H201" s="133">
        <v>1.4E-2</v>
      </c>
      <c r="I201" s="184"/>
      <c r="J201" s="134">
        <f t="shared" si="20"/>
        <v>0</v>
      </c>
      <c r="K201" s="131" t="s">
        <v>164</v>
      </c>
      <c r="L201" s="29"/>
      <c r="M201" s="135" t="s">
        <v>1</v>
      </c>
      <c r="N201" s="136" t="s">
        <v>37</v>
      </c>
      <c r="O201" s="137">
        <v>2.2320000000000002</v>
      </c>
      <c r="P201" s="137">
        <f t="shared" si="21"/>
        <v>3.1248000000000005E-2</v>
      </c>
      <c r="Q201" s="137">
        <v>0</v>
      </c>
      <c r="R201" s="137">
        <f t="shared" si="22"/>
        <v>0</v>
      </c>
      <c r="S201" s="137">
        <v>0</v>
      </c>
      <c r="T201" s="138">
        <f t="shared" si="23"/>
        <v>0</v>
      </c>
      <c r="AR201" s="139" t="s">
        <v>255</v>
      </c>
      <c r="AT201" s="139" t="s">
        <v>160</v>
      </c>
      <c r="AU201" s="139" t="s">
        <v>82</v>
      </c>
      <c r="AY201" s="17" t="s">
        <v>158</v>
      </c>
      <c r="BE201" s="140">
        <f t="shared" si="24"/>
        <v>0</v>
      </c>
      <c r="BF201" s="140">
        <f t="shared" si="25"/>
        <v>0</v>
      </c>
      <c r="BG201" s="140">
        <f t="shared" si="26"/>
        <v>0</v>
      </c>
      <c r="BH201" s="140">
        <f t="shared" si="27"/>
        <v>0</v>
      </c>
      <c r="BI201" s="140">
        <f t="shared" si="28"/>
        <v>0</v>
      </c>
      <c r="BJ201" s="17" t="s">
        <v>80</v>
      </c>
      <c r="BK201" s="140">
        <f t="shared" si="29"/>
        <v>0</v>
      </c>
      <c r="BL201" s="17" t="s">
        <v>255</v>
      </c>
      <c r="BM201" s="139" t="s">
        <v>3803</v>
      </c>
    </row>
    <row r="202" spans="2:65" s="11" customFormat="1" ht="22.9" customHeight="1">
      <c r="B202" s="117"/>
      <c r="D202" s="118" t="s">
        <v>71</v>
      </c>
      <c r="E202" s="126" t="s">
        <v>3804</v>
      </c>
      <c r="F202" s="126" t="s">
        <v>3805</v>
      </c>
      <c r="J202" s="127">
        <f>BK202</f>
        <v>0</v>
      </c>
      <c r="L202" s="117"/>
      <c r="M202" s="121"/>
      <c r="P202" s="122">
        <f>SUM(P203:P224)</f>
        <v>21.046570000000003</v>
      </c>
      <c r="R202" s="122">
        <f>SUM(R203:R224)</f>
        <v>0.21278459999999996</v>
      </c>
      <c r="T202" s="123">
        <f>SUM(T203:T224)</f>
        <v>0.70134600000000002</v>
      </c>
      <c r="AR202" s="118" t="s">
        <v>82</v>
      </c>
      <c r="AT202" s="124" t="s">
        <v>71</v>
      </c>
      <c r="AU202" s="124" t="s">
        <v>80</v>
      </c>
      <c r="AY202" s="118" t="s">
        <v>158</v>
      </c>
      <c r="BK202" s="125">
        <f>SUM(BK203:BK224)</f>
        <v>0</v>
      </c>
    </row>
    <row r="203" spans="2:65" s="1" customFormat="1" ht="24.2" customHeight="1">
      <c r="B203" s="128"/>
      <c r="C203" s="129" t="s">
        <v>464</v>
      </c>
      <c r="D203" s="129" t="s">
        <v>160</v>
      </c>
      <c r="E203" s="130" t="s">
        <v>3806</v>
      </c>
      <c r="F203" s="131" t="s">
        <v>3807</v>
      </c>
      <c r="G203" s="132" t="s">
        <v>310</v>
      </c>
      <c r="H203" s="133">
        <v>7</v>
      </c>
      <c r="I203" s="184"/>
      <c r="J203" s="134">
        <f>ROUND(I203*H203,2)</f>
        <v>0</v>
      </c>
      <c r="K203" s="131" t="s">
        <v>164</v>
      </c>
      <c r="L203" s="29"/>
      <c r="M203" s="135" t="s">
        <v>1</v>
      </c>
      <c r="N203" s="136" t="s">
        <v>37</v>
      </c>
      <c r="O203" s="137">
        <v>0.26800000000000002</v>
      </c>
      <c r="P203" s="137">
        <f>O203*H203</f>
        <v>1.8760000000000001</v>
      </c>
      <c r="Q203" s="137">
        <v>0</v>
      </c>
      <c r="R203" s="137">
        <f>Q203*H203</f>
        <v>0</v>
      </c>
      <c r="S203" s="137">
        <v>0</v>
      </c>
      <c r="T203" s="138">
        <f>S203*H203</f>
        <v>0</v>
      </c>
      <c r="AR203" s="139" t="s">
        <v>255</v>
      </c>
      <c r="AT203" s="139" t="s">
        <v>160</v>
      </c>
      <c r="AU203" s="139" t="s">
        <v>82</v>
      </c>
      <c r="AY203" s="17" t="s">
        <v>158</v>
      </c>
      <c r="BE203" s="140">
        <f>IF(N203="základní",J203,0)</f>
        <v>0</v>
      </c>
      <c r="BF203" s="140">
        <f>IF(N203="snížená",J203,0)</f>
        <v>0</v>
      </c>
      <c r="BG203" s="140">
        <f>IF(N203="zákl. přenesená",J203,0)</f>
        <v>0</v>
      </c>
      <c r="BH203" s="140">
        <f>IF(N203="sníž. přenesená",J203,0)</f>
        <v>0</v>
      </c>
      <c r="BI203" s="140">
        <f>IF(N203="nulová",J203,0)</f>
        <v>0</v>
      </c>
      <c r="BJ203" s="17" t="s">
        <v>80</v>
      </c>
      <c r="BK203" s="140">
        <f>ROUND(I203*H203,2)</f>
        <v>0</v>
      </c>
      <c r="BL203" s="17" t="s">
        <v>255</v>
      </c>
      <c r="BM203" s="139" t="s">
        <v>3808</v>
      </c>
    </row>
    <row r="204" spans="2:65" s="1" customFormat="1" ht="16.5" customHeight="1">
      <c r="B204" s="128"/>
      <c r="C204" s="129" t="s">
        <v>470</v>
      </c>
      <c r="D204" s="129" t="s">
        <v>160</v>
      </c>
      <c r="E204" s="130" t="s">
        <v>3809</v>
      </c>
      <c r="F204" s="131" t="s">
        <v>3810</v>
      </c>
      <c r="G204" s="132" t="s">
        <v>212</v>
      </c>
      <c r="H204" s="133">
        <v>27.27</v>
      </c>
      <c r="I204" s="184"/>
      <c r="J204" s="134">
        <f>ROUND(I204*H204,2)</f>
        <v>0</v>
      </c>
      <c r="K204" s="131" t="s">
        <v>164</v>
      </c>
      <c r="L204" s="29"/>
      <c r="M204" s="135" t="s">
        <v>1</v>
      </c>
      <c r="N204" s="136" t="s">
        <v>37</v>
      </c>
      <c r="O204" s="137">
        <v>8.2000000000000003E-2</v>
      </c>
      <c r="P204" s="137">
        <f>O204*H204</f>
        <v>2.2361400000000002</v>
      </c>
      <c r="Q204" s="137">
        <v>0</v>
      </c>
      <c r="R204" s="137">
        <f>Q204*H204</f>
        <v>0</v>
      </c>
      <c r="S204" s="137">
        <v>2.3800000000000002E-2</v>
      </c>
      <c r="T204" s="138">
        <f>S204*H204</f>
        <v>0.64902599999999999</v>
      </c>
      <c r="AR204" s="139" t="s">
        <v>255</v>
      </c>
      <c r="AT204" s="139" t="s">
        <v>160</v>
      </c>
      <c r="AU204" s="139" t="s">
        <v>82</v>
      </c>
      <c r="AY204" s="17" t="s">
        <v>158</v>
      </c>
      <c r="BE204" s="140">
        <f>IF(N204="základní",J204,0)</f>
        <v>0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7" t="s">
        <v>80</v>
      </c>
      <c r="BK204" s="140">
        <f>ROUND(I204*H204,2)</f>
        <v>0</v>
      </c>
      <c r="BL204" s="17" t="s">
        <v>255</v>
      </c>
      <c r="BM204" s="139" t="s">
        <v>3811</v>
      </c>
    </row>
    <row r="205" spans="2:65" s="13" customFormat="1">
      <c r="B205" s="147"/>
      <c r="D205" s="142" t="s">
        <v>167</v>
      </c>
      <c r="E205" s="148" t="s">
        <v>1</v>
      </c>
      <c r="F205" s="149" t="s">
        <v>3812</v>
      </c>
      <c r="H205" s="150">
        <v>27.27</v>
      </c>
      <c r="L205" s="147"/>
      <c r="M205" s="151"/>
      <c r="T205" s="152"/>
      <c r="AT205" s="148" t="s">
        <v>167</v>
      </c>
      <c r="AU205" s="148" t="s">
        <v>82</v>
      </c>
      <c r="AV205" s="13" t="s">
        <v>82</v>
      </c>
      <c r="AW205" s="13" t="s">
        <v>28</v>
      </c>
      <c r="AX205" s="13" t="s">
        <v>80</v>
      </c>
      <c r="AY205" s="148" t="s">
        <v>158</v>
      </c>
    </row>
    <row r="206" spans="2:65" s="1" customFormat="1" ht="24.2" customHeight="1">
      <c r="B206" s="128"/>
      <c r="C206" s="129" t="s">
        <v>476</v>
      </c>
      <c r="D206" s="129" t="s">
        <v>160</v>
      </c>
      <c r="E206" s="130" t="s">
        <v>3813</v>
      </c>
      <c r="F206" s="131" t="s">
        <v>3814</v>
      </c>
      <c r="G206" s="132" t="s">
        <v>212</v>
      </c>
      <c r="H206" s="133">
        <v>6.58</v>
      </c>
      <c r="I206" s="184"/>
      <c r="J206" s="134">
        <f>ROUND(I206*H206,2)</f>
        <v>0</v>
      </c>
      <c r="K206" s="131" t="s">
        <v>1</v>
      </c>
      <c r="L206" s="29"/>
      <c r="M206" s="135" t="s">
        <v>1</v>
      </c>
      <c r="N206" s="136" t="s">
        <v>37</v>
      </c>
      <c r="O206" s="137">
        <v>8.2000000000000003E-2</v>
      </c>
      <c r="P206" s="137">
        <f>O206*H206</f>
        <v>0.53956000000000004</v>
      </c>
      <c r="Q206" s="137">
        <v>0</v>
      </c>
      <c r="R206" s="137">
        <f>Q206*H206</f>
        <v>0</v>
      </c>
      <c r="S206" s="137">
        <v>4.0000000000000001E-3</v>
      </c>
      <c r="T206" s="138">
        <f>S206*H206</f>
        <v>2.632E-2</v>
      </c>
      <c r="AR206" s="139" t="s">
        <v>255</v>
      </c>
      <c r="AT206" s="139" t="s">
        <v>160</v>
      </c>
      <c r="AU206" s="139" t="s">
        <v>82</v>
      </c>
      <c r="AY206" s="17" t="s">
        <v>158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7" t="s">
        <v>80</v>
      </c>
      <c r="BK206" s="140">
        <f>ROUND(I206*H206,2)</f>
        <v>0</v>
      </c>
      <c r="BL206" s="17" t="s">
        <v>255</v>
      </c>
      <c r="BM206" s="139" t="s">
        <v>3815</v>
      </c>
    </row>
    <row r="207" spans="2:65" s="13" customFormat="1">
      <c r="B207" s="147"/>
      <c r="D207" s="142" t="s">
        <v>167</v>
      </c>
      <c r="E207" s="148" t="s">
        <v>1</v>
      </c>
      <c r="F207" s="149" t="s">
        <v>3816</v>
      </c>
      <c r="H207" s="150">
        <v>6.58</v>
      </c>
      <c r="L207" s="147"/>
      <c r="M207" s="151"/>
      <c r="T207" s="152"/>
      <c r="AT207" s="148" t="s">
        <v>167</v>
      </c>
      <c r="AU207" s="148" t="s">
        <v>82</v>
      </c>
      <c r="AV207" s="13" t="s">
        <v>82</v>
      </c>
      <c r="AW207" s="13" t="s">
        <v>28</v>
      </c>
      <c r="AX207" s="13" t="s">
        <v>80</v>
      </c>
      <c r="AY207" s="148" t="s">
        <v>158</v>
      </c>
    </row>
    <row r="208" spans="2:65" s="1" customFormat="1" ht="37.9" customHeight="1">
      <c r="B208" s="128"/>
      <c r="C208" s="129" t="s">
        <v>482</v>
      </c>
      <c r="D208" s="129" t="s">
        <v>160</v>
      </c>
      <c r="E208" s="130" t="s">
        <v>3817</v>
      </c>
      <c r="F208" s="131" t="s">
        <v>3818</v>
      </c>
      <c r="G208" s="132" t="s">
        <v>310</v>
      </c>
      <c r="H208" s="133">
        <v>2</v>
      </c>
      <c r="I208" s="184"/>
      <c r="J208" s="134">
        <f t="shared" ref="J208:J215" si="30">ROUND(I208*H208,2)</f>
        <v>0</v>
      </c>
      <c r="K208" s="131" t="s">
        <v>164</v>
      </c>
      <c r="L208" s="29"/>
      <c r="M208" s="135" t="s">
        <v>1</v>
      </c>
      <c r="N208" s="136" t="s">
        <v>37</v>
      </c>
      <c r="O208" s="137">
        <v>0.252</v>
      </c>
      <c r="P208" s="137">
        <f t="shared" ref="P208:P215" si="31">O208*H208</f>
        <v>0.504</v>
      </c>
      <c r="Q208" s="137">
        <v>1.942E-2</v>
      </c>
      <c r="R208" s="137">
        <f t="shared" ref="R208:R215" si="32">Q208*H208</f>
        <v>3.884E-2</v>
      </c>
      <c r="S208" s="137">
        <v>0</v>
      </c>
      <c r="T208" s="138">
        <f t="shared" ref="T208:T215" si="33">S208*H208</f>
        <v>0</v>
      </c>
      <c r="AR208" s="139" t="s">
        <v>255</v>
      </c>
      <c r="AT208" s="139" t="s">
        <v>160</v>
      </c>
      <c r="AU208" s="139" t="s">
        <v>82</v>
      </c>
      <c r="AY208" s="17" t="s">
        <v>158</v>
      </c>
      <c r="BE208" s="140">
        <f t="shared" ref="BE208:BE215" si="34">IF(N208="základní",J208,0)</f>
        <v>0</v>
      </c>
      <c r="BF208" s="140">
        <f t="shared" ref="BF208:BF215" si="35">IF(N208="snížená",J208,0)</f>
        <v>0</v>
      </c>
      <c r="BG208" s="140">
        <f t="shared" ref="BG208:BG215" si="36">IF(N208="zákl. přenesená",J208,0)</f>
        <v>0</v>
      </c>
      <c r="BH208" s="140">
        <f t="shared" ref="BH208:BH215" si="37">IF(N208="sníž. přenesená",J208,0)</f>
        <v>0</v>
      </c>
      <c r="BI208" s="140">
        <f t="shared" ref="BI208:BI215" si="38">IF(N208="nulová",J208,0)</f>
        <v>0</v>
      </c>
      <c r="BJ208" s="17" t="s">
        <v>80</v>
      </c>
      <c r="BK208" s="140">
        <f t="shared" ref="BK208:BK215" si="39">ROUND(I208*H208,2)</f>
        <v>0</v>
      </c>
      <c r="BL208" s="17" t="s">
        <v>255</v>
      </c>
      <c r="BM208" s="139" t="s">
        <v>3819</v>
      </c>
    </row>
    <row r="209" spans="2:65" s="1" customFormat="1" ht="37.9" customHeight="1">
      <c r="B209" s="128"/>
      <c r="C209" s="129" t="s">
        <v>487</v>
      </c>
      <c r="D209" s="129" t="s">
        <v>160</v>
      </c>
      <c r="E209" s="130" t="s">
        <v>3820</v>
      </c>
      <c r="F209" s="131" t="s">
        <v>3821</v>
      </c>
      <c r="G209" s="132" t="s">
        <v>310</v>
      </c>
      <c r="H209" s="133">
        <v>2</v>
      </c>
      <c r="I209" s="184"/>
      <c r="J209" s="134">
        <f t="shared" si="30"/>
        <v>0</v>
      </c>
      <c r="K209" s="131" t="s">
        <v>164</v>
      </c>
      <c r="L209" s="29"/>
      <c r="M209" s="135" t="s">
        <v>1</v>
      </c>
      <c r="N209" s="136" t="s">
        <v>37</v>
      </c>
      <c r="O209" s="137">
        <v>0.26900000000000002</v>
      </c>
      <c r="P209" s="137">
        <f t="shared" si="31"/>
        <v>0.53800000000000003</v>
      </c>
      <c r="Q209" s="137">
        <v>2.5159999999999998E-2</v>
      </c>
      <c r="R209" s="137">
        <f t="shared" si="32"/>
        <v>5.0319999999999997E-2</v>
      </c>
      <c r="S209" s="137">
        <v>0</v>
      </c>
      <c r="T209" s="138">
        <f t="shared" si="33"/>
        <v>0</v>
      </c>
      <c r="AR209" s="139" t="s">
        <v>255</v>
      </c>
      <c r="AT209" s="139" t="s">
        <v>160</v>
      </c>
      <c r="AU209" s="139" t="s">
        <v>82</v>
      </c>
      <c r="AY209" s="17" t="s">
        <v>158</v>
      </c>
      <c r="BE209" s="140">
        <f t="shared" si="34"/>
        <v>0</v>
      </c>
      <c r="BF209" s="140">
        <f t="shared" si="35"/>
        <v>0</v>
      </c>
      <c r="BG209" s="140">
        <f t="shared" si="36"/>
        <v>0</v>
      </c>
      <c r="BH209" s="140">
        <f t="shared" si="37"/>
        <v>0</v>
      </c>
      <c r="BI209" s="140">
        <f t="shared" si="38"/>
        <v>0</v>
      </c>
      <c r="BJ209" s="17" t="s">
        <v>80</v>
      </c>
      <c r="BK209" s="140">
        <f t="shared" si="39"/>
        <v>0</v>
      </c>
      <c r="BL209" s="17" t="s">
        <v>255</v>
      </c>
      <c r="BM209" s="139" t="s">
        <v>3822</v>
      </c>
    </row>
    <row r="210" spans="2:65" s="1" customFormat="1" ht="37.9" customHeight="1">
      <c r="B210" s="128"/>
      <c r="C210" s="129" t="s">
        <v>491</v>
      </c>
      <c r="D210" s="129" t="s">
        <v>160</v>
      </c>
      <c r="E210" s="130" t="s">
        <v>3823</v>
      </c>
      <c r="F210" s="131" t="s">
        <v>3824</v>
      </c>
      <c r="G210" s="132" t="s">
        <v>310</v>
      </c>
      <c r="H210" s="133">
        <v>1</v>
      </c>
      <c r="I210" s="184"/>
      <c r="J210" s="134">
        <f t="shared" si="30"/>
        <v>0</v>
      </c>
      <c r="K210" s="131" t="s">
        <v>164</v>
      </c>
      <c r="L210" s="29"/>
      <c r="M210" s="135" t="s">
        <v>1</v>
      </c>
      <c r="N210" s="136" t="s">
        <v>37</v>
      </c>
      <c r="O210" s="137">
        <v>0.28000000000000003</v>
      </c>
      <c r="P210" s="137">
        <f t="shared" si="31"/>
        <v>0.28000000000000003</v>
      </c>
      <c r="Q210" s="137">
        <v>2.828E-2</v>
      </c>
      <c r="R210" s="137">
        <f t="shared" si="32"/>
        <v>2.828E-2</v>
      </c>
      <c r="S210" s="137">
        <v>0</v>
      </c>
      <c r="T210" s="138">
        <f t="shared" si="33"/>
        <v>0</v>
      </c>
      <c r="AR210" s="139" t="s">
        <v>255</v>
      </c>
      <c r="AT210" s="139" t="s">
        <v>160</v>
      </c>
      <c r="AU210" s="139" t="s">
        <v>82</v>
      </c>
      <c r="AY210" s="17" t="s">
        <v>158</v>
      </c>
      <c r="BE210" s="140">
        <f t="shared" si="34"/>
        <v>0</v>
      </c>
      <c r="BF210" s="140">
        <f t="shared" si="35"/>
        <v>0</v>
      </c>
      <c r="BG210" s="140">
        <f t="shared" si="36"/>
        <v>0</v>
      </c>
      <c r="BH210" s="140">
        <f t="shared" si="37"/>
        <v>0</v>
      </c>
      <c r="BI210" s="140">
        <f t="shared" si="38"/>
        <v>0</v>
      </c>
      <c r="BJ210" s="17" t="s">
        <v>80</v>
      </c>
      <c r="BK210" s="140">
        <f t="shared" si="39"/>
        <v>0</v>
      </c>
      <c r="BL210" s="17" t="s">
        <v>255</v>
      </c>
      <c r="BM210" s="139" t="s">
        <v>3825</v>
      </c>
    </row>
    <row r="211" spans="2:65" s="1" customFormat="1" ht="37.9" customHeight="1">
      <c r="B211" s="128"/>
      <c r="C211" s="129" t="s">
        <v>499</v>
      </c>
      <c r="D211" s="129" t="s">
        <v>160</v>
      </c>
      <c r="E211" s="130" t="s">
        <v>3826</v>
      </c>
      <c r="F211" s="131" t="s">
        <v>3827</v>
      </c>
      <c r="G211" s="132" t="s">
        <v>310</v>
      </c>
      <c r="H211" s="133">
        <v>2</v>
      </c>
      <c r="I211" s="184"/>
      <c r="J211" s="134">
        <f t="shared" si="30"/>
        <v>0</v>
      </c>
      <c r="K211" s="131" t="s">
        <v>164</v>
      </c>
      <c r="L211" s="29"/>
      <c r="M211" s="135" t="s">
        <v>1</v>
      </c>
      <c r="N211" s="136" t="s">
        <v>37</v>
      </c>
      <c r="O211" s="137">
        <v>0.317</v>
      </c>
      <c r="P211" s="137">
        <f t="shared" si="31"/>
        <v>0.63400000000000001</v>
      </c>
      <c r="Q211" s="137">
        <v>4.1320000000000003E-2</v>
      </c>
      <c r="R211" s="137">
        <f t="shared" si="32"/>
        <v>8.2640000000000005E-2</v>
      </c>
      <c r="S211" s="137">
        <v>0</v>
      </c>
      <c r="T211" s="138">
        <f t="shared" si="33"/>
        <v>0</v>
      </c>
      <c r="AR211" s="139" t="s">
        <v>255</v>
      </c>
      <c r="AT211" s="139" t="s">
        <v>160</v>
      </c>
      <c r="AU211" s="139" t="s">
        <v>82</v>
      </c>
      <c r="AY211" s="17" t="s">
        <v>158</v>
      </c>
      <c r="BE211" s="140">
        <f t="shared" si="34"/>
        <v>0</v>
      </c>
      <c r="BF211" s="140">
        <f t="shared" si="35"/>
        <v>0</v>
      </c>
      <c r="BG211" s="140">
        <f t="shared" si="36"/>
        <v>0</v>
      </c>
      <c r="BH211" s="140">
        <f t="shared" si="37"/>
        <v>0</v>
      </c>
      <c r="BI211" s="140">
        <f t="shared" si="38"/>
        <v>0</v>
      </c>
      <c r="BJ211" s="17" t="s">
        <v>80</v>
      </c>
      <c r="BK211" s="140">
        <f t="shared" si="39"/>
        <v>0</v>
      </c>
      <c r="BL211" s="17" t="s">
        <v>255</v>
      </c>
      <c r="BM211" s="139" t="s">
        <v>3828</v>
      </c>
    </row>
    <row r="212" spans="2:65" s="1" customFormat="1" ht="33" customHeight="1">
      <c r="B212" s="128"/>
      <c r="C212" s="129" t="s">
        <v>505</v>
      </c>
      <c r="D212" s="129" t="s">
        <v>160</v>
      </c>
      <c r="E212" s="130" t="s">
        <v>3829</v>
      </c>
      <c r="F212" s="131" t="s">
        <v>3830</v>
      </c>
      <c r="G212" s="132" t="s">
        <v>310</v>
      </c>
      <c r="H212" s="133">
        <v>2</v>
      </c>
      <c r="I212" s="184"/>
      <c r="J212" s="134">
        <f t="shared" si="30"/>
        <v>0</v>
      </c>
      <c r="K212" s="131" t="s">
        <v>1</v>
      </c>
      <c r="L212" s="29"/>
      <c r="M212" s="135" t="s">
        <v>1</v>
      </c>
      <c r="N212" s="136" t="s">
        <v>37</v>
      </c>
      <c r="O212" s="137">
        <v>0.26800000000000002</v>
      </c>
      <c r="P212" s="137">
        <f t="shared" si="31"/>
        <v>0.53600000000000003</v>
      </c>
      <c r="Q212" s="137">
        <v>8.0000000000000007E-5</v>
      </c>
      <c r="R212" s="137">
        <f t="shared" si="32"/>
        <v>1.6000000000000001E-4</v>
      </c>
      <c r="S212" s="137">
        <v>4.0000000000000001E-3</v>
      </c>
      <c r="T212" s="138">
        <f t="shared" si="33"/>
        <v>8.0000000000000002E-3</v>
      </c>
      <c r="AR212" s="139" t="s">
        <v>255</v>
      </c>
      <c r="AT212" s="139" t="s">
        <v>160</v>
      </c>
      <c r="AU212" s="139" t="s">
        <v>82</v>
      </c>
      <c r="AY212" s="17" t="s">
        <v>158</v>
      </c>
      <c r="BE212" s="140">
        <f t="shared" si="34"/>
        <v>0</v>
      </c>
      <c r="BF212" s="140">
        <f t="shared" si="35"/>
        <v>0</v>
      </c>
      <c r="BG212" s="140">
        <f t="shared" si="36"/>
        <v>0</v>
      </c>
      <c r="BH212" s="140">
        <f t="shared" si="37"/>
        <v>0</v>
      </c>
      <c r="BI212" s="140">
        <f t="shared" si="38"/>
        <v>0</v>
      </c>
      <c r="BJ212" s="17" t="s">
        <v>80</v>
      </c>
      <c r="BK212" s="140">
        <f t="shared" si="39"/>
        <v>0</v>
      </c>
      <c r="BL212" s="17" t="s">
        <v>255</v>
      </c>
      <c r="BM212" s="139" t="s">
        <v>3831</v>
      </c>
    </row>
    <row r="213" spans="2:65" s="1" customFormat="1" ht="21.75" customHeight="1">
      <c r="B213" s="128"/>
      <c r="C213" s="129" t="s">
        <v>510</v>
      </c>
      <c r="D213" s="129" t="s">
        <v>160</v>
      </c>
      <c r="E213" s="130" t="s">
        <v>3832</v>
      </c>
      <c r="F213" s="131" t="s">
        <v>3833</v>
      </c>
      <c r="G213" s="132" t="s">
        <v>228</v>
      </c>
      <c r="H213" s="133">
        <v>1</v>
      </c>
      <c r="I213" s="184"/>
      <c r="J213" s="134">
        <f t="shared" si="30"/>
        <v>0</v>
      </c>
      <c r="K213" s="131" t="s">
        <v>1</v>
      </c>
      <c r="L213" s="29"/>
      <c r="M213" s="135" t="s">
        <v>1</v>
      </c>
      <c r="N213" s="136" t="s">
        <v>37</v>
      </c>
      <c r="O213" s="137">
        <v>0</v>
      </c>
      <c r="P213" s="137">
        <f t="shared" si="31"/>
        <v>0</v>
      </c>
      <c r="Q213" s="137">
        <v>0</v>
      </c>
      <c r="R213" s="137">
        <f t="shared" si="32"/>
        <v>0</v>
      </c>
      <c r="S213" s="137">
        <v>0</v>
      </c>
      <c r="T213" s="138">
        <f t="shared" si="33"/>
        <v>0</v>
      </c>
      <c r="AR213" s="139" t="s">
        <v>255</v>
      </c>
      <c r="AT213" s="139" t="s">
        <v>160</v>
      </c>
      <c r="AU213" s="139" t="s">
        <v>82</v>
      </c>
      <c r="AY213" s="17" t="s">
        <v>158</v>
      </c>
      <c r="BE213" s="140">
        <f t="shared" si="34"/>
        <v>0</v>
      </c>
      <c r="BF213" s="140">
        <f t="shared" si="35"/>
        <v>0</v>
      </c>
      <c r="BG213" s="140">
        <f t="shared" si="36"/>
        <v>0</v>
      </c>
      <c r="BH213" s="140">
        <f t="shared" si="37"/>
        <v>0</v>
      </c>
      <c r="BI213" s="140">
        <f t="shared" si="38"/>
        <v>0</v>
      </c>
      <c r="BJ213" s="17" t="s">
        <v>80</v>
      </c>
      <c r="BK213" s="140">
        <f t="shared" si="39"/>
        <v>0</v>
      </c>
      <c r="BL213" s="17" t="s">
        <v>255</v>
      </c>
      <c r="BM213" s="139" t="s">
        <v>3834</v>
      </c>
    </row>
    <row r="214" spans="2:65" s="1" customFormat="1" ht="21.75" customHeight="1">
      <c r="B214" s="128"/>
      <c r="C214" s="129" t="s">
        <v>516</v>
      </c>
      <c r="D214" s="129" t="s">
        <v>160</v>
      </c>
      <c r="E214" s="130" t="s">
        <v>3835</v>
      </c>
      <c r="F214" s="131" t="s">
        <v>3836</v>
      </c>
      <c r="G214" s="132" t="s">
        <v>212</v>
      </c>
      <c r="H214" s="133">
        <v>6.58</v>
      </c>
      <c r="I214" s="184"/>
      <c r="J214" s="134">
        <f t="shared" si="30"/>
        <v>0</v>
      </c>
      <c r="K214" s="131" t="s">
        <v>164</v>
      </c>
      <c r="L214" s="29"/>
      <c r="M214" s="135" t="s">
        <v>1</v>
      </c>
      <c r="N214" s="136" t="s">
        <v>37</v>
      </c>
      <c r="O214" s="137">
        <v>0.13400000000000001</v>
      </c>
      <c r="P214" s="137">
        <f t="shared" si="31"/>
        <v>0.88172000000000006</v>
      </c>
      <c r="Q214" s="137">
        <v>0</v>
      </c>
      <c r="R214" s="137">
        <f t="shared" si="32"/>
        <v>0</v>
      </c>
      <c r="S214" s="137">
        <v>0</v>
      </c>
      <c r="T214" s="138">
        <f t="shared" si="33"/>
        <v>0</v>
      </c>
      <c r="AR214" s="139" t="s">
        <v>255</v>
      </c>
      <c r="AT214" s="139" t="s">
        <v>160</v>
      </c>
      <c r="AU214" s="139" t="s">
        <v>82</v>
      </c>
      <c r="AY214" s="17" t="s">
        <v>158</v>
      </c>
      <c r="BE214" s="140">
        <f t="shared" si="34"/>
        <v>0</v>
      </c>
      <c r="BF214" s="140">
        <f t="shared" si="35"/>
        <v>0</v>
      </c>
      <c r="BG214" s="140">
        <f t="shared" si="36"/>
        <v>0</v>
      </c>
      <c r="BH214" s="140">
        <f t="shared" si="37"/>
        <v>0</v>
      </c>
      <c r="BI214" s="140">
        <f t="shared" si="38"/>
        <v>0</v>
      </c>
      <c r="BJ214" s="17" t="s">
        <v>80</v>
      </c>
      <c r="BK214" s="140">
        <f t="shared" si="39"/>
        <v>0</v>
      </c>
      <c r="BL214" s="17" t="s">
        <v>255</v>
      </c>
      <c r="BM214" s="139" t="s">
        <v>3837</v>
      </c>
    </row>
    <row r="215" spans="2:65" s="1" customFormat="1" ht="16.5" customHeight="1">
      <c r="B215" s="128"/>
      <c r="C215" s="129" t="s">
        <v>520</v>
      </c>
      <c r="D215" s="129" t="s">
        <v>160</v>
      </c>
      <c r="E215" s="130" t="s">
        <v>3838</v>
      </c>
      <c r="F215" s="131" t="s">
        <v>3839</v>
      </c>
      <c r="G215" s="132" t="s">
        <v>310</v>
      </c>
      <c r="H215" s="133">
        <v>32</v>
      </c>
      <c r="I215" s="184"/>
      <c r="J215" s="134">
        <f t="shared" si="30"/>
        <v>0</v>
      </c>
      <c r="K215" s="131" t="s">
        <v>164</v>
      </c>
      <c r="L215" s="29"/>
      <c r="M215" s="135" t="s">
        <v>1</v>
      </c>
      <c r="N215" s="136" t="s">
        <v>37</v>
      </c>
      <c r="O215" s="137">
        <v>6.2E-2</v>
      </c>
      <c r="P215" s="137">
        <f t="shared" si="31"/>
        <v>1.984</v>
      </c>
      <c r="Q215" s="137">
        <v>0</v>
      </c>
      <c r="R215" s="137">
        <f t="shared" si="32"/>
        <v>0</v>
      </c>
      <c r="S215" s="137">
        <v>0</v>
      </c>
      <c r="T215" s="138">
        <f t="shared" si="33"/>
        <v>0</v>
      </c>
      <c r="AR215" s="139" t="s">
        <v>255</v>
      </c>
      <c r="AT215" s="139" t="s">
        <v>160</v>
      </c>
      <c r="AU215" s="139" t="s">
        <v>82</v>
      </c>
      <c r="AY215" s="17" t="s">
        <v>158</v>
      </c>
      <c r="BE215" s="140">
        <f t="shared" si="34"/>
        <v>0</v>
      </c>
      <c r="BF215" s="140">
        <f t="shared" si="35"/>
        <v>0</v>
      </c>
      <c r="BG215" s="140">
        <f t="shared" si="36"/>
        <v>0</v>
      </c>
      <c r="BH215" s="140">
        <f t="shared" si="37"/>
        <v>0</v>
      </c>
      <c r="BI215" s="140">
        <f t="shared" si="38"/>
        <v>0</v>
      </c>
      <c r="BJ215" s="17" t="s">
        <v>80</v>
      </c>
      <c r="BK215" s="140">
        <f t="shared" si="39"/>
        <v>0</v>
      </c>
      <c r="BL215" s="17" t="s">
        <v>255</v>
      </c>
      <c r="BM215" s="139" t="s">
        <v>3840</v>
      </c>
    </row>
    <row r="216" spans="2:65" s="13" customFormat="1">
      <c r="B216" s="147"/>
      <c r="D216" s="142" t="s">
        <v>167</v>
      </c>
      <c r="E216" s="148" t="s">
        <v>1</v>
      </c>
      <c r="F216" s="149" t="s">
        <v>3841</v>
      </c>
      <c r="H216" s="150">
        <v>32</v>
      </c>
      <c r="L216" s="147"/>
      <c r="M216" s="151"/>
      <c r="T216" s="152"/>
      <c r="AT216" s="148" t="s">
        <v>167</v>
      </c>
      <c r="AU216" s="148" t="s">
        <v>82</v>
      </c>
      <c r="AV216" s="13" t="s">
        <v>82</v>
      </c>
      <c r="AW216" s="13" t="s">
        <v>28</v>
      </c>
      <c r="AX216" s="13" t="s">
        <v>80</v>
      </c>
      <c r="AY216" s="148" t="s">
        <v>158</v>
      </c>
    </row>
    <row r="217" spans="2:65" s="1" customFormat="1" ht="16.5" customHeight="1">
      <c r="B217" s="128"/>
      <c r="C217" s="129" t="s">
        <v>524</v>
      </c>
      <c r="D217" s="129" t="s">
        <v>160</v>
      </c>
      <c r="E217" s="130" t="s">
        <v>3842</v>
      </c>
      <c r="F217" s="131" t="s">
        <v>3843</v>
      </c>
      <c r="G217" s="132" t="s">
        <v>212</v>
      </c>
      <c r="H217" s="133">
        <v>60</v>
      </c>
      <c r="I217" s="184"/>
      <c r="J217" s="134">
        <f>ROUND(I217*H217,2)</f>
        <v>0</v>
      </c>
      <c r="K217" s="131" t="s">
        <v>164</v>
      </c>
      <c r="L217" s="29"/>
      <c r="M217" s="135" t="s">
        <v>1</v>
      </c>
      <c r="N217" s="136" t="s">
        <v>37</v>
      </c>
      <c r="O217" s="137">
        <v>3.1E-2</v>
      </c>
      <c r="P217" s="137">
        <f>O217*H217</f>
        <v>1.8599999999999999</v>
      </c>
      <c r="Q217" s="137">
        <v>0</v>
      </c>
      <c r="R217" s="137">
        <f>Q217*H217</f>
        <v>0</v>
      </c>
      <c r="S217" s="137">
        <v>0</v>
      </c>
      <c r="T217" s="138">
        <f>S217*H217</f>
        <v>0</v>
      </c>
      <c r="AR217" s="139" t="s">
        <v>255</v>
      </c>
      <c r="AT217" s="139" t="s">
        <v>160</v>
      </c>
      <c r="AU217" s="139" t="s">
        <v>82</v>
      </c>
      <c r="AY217" s="17" t="s">
        <v>158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7" t="s">
        <v>80</v>
      </c>
      <c r="BK217" s="140">
        <f>ROUND(I217*H217,2)</f>
        <v>0</v>
      </c>
      <c r="BL217" s="17" t="s">
        <v>255</v>
      </c>
      <c r="BM217" s="139" t="s">
        <v>3844</v>
      </c>
    </row>
    <row r="218" spans="2:65" s="1" customFormat="1" ht="24.2" customHeight="1">
      <c r="B218" s="128"/>
      <c r="C218" s="129" t="s">
        <v>531</v>
      </c>
      <c r="D218" s="129" t="s">
        <v>160</v>
      </c>
      <c r="E218" s="130" t="s">
        <v>3845</v>
      </c>
      <c r="F218" s="131" t="s">
        <v>3846</v>
      </c>
      <c r="G218" s="132" t="s">
        <v>212</v>
      </c>
      <c r="H218" s="133">
        <v>6.58</v>
      </c>
      <c r="I218" s="184"/>
      <c r="J218" s="134">
        <f>ROUND(I218*H218,2)</f>
        <v>0</v>
      </c>
      <c r="K218" s="131" t="s">
        <v>164</v>
      </c>
      <c r="L218" s="29"/>
      <c r="M218" s="135" t="s">
        <v>1</v>
      </c>
      <c r="N218" s="136" t="s">
        <v>37</v>
      </c>
      <c r="O218" s="137">
        <v>0.42399999999999999</v>
      </c>
      <c r="P218" s="137">
        <f>O218*H218</f>
        <v>2.78992</v>
      </c>
      <c r="Q218" s="137">
        <v>1.8699999999999999E-3</v>
      </c>
      <c r="R218" s="137">
        <f>Q218*H218</f>
        <v>1.2304599999999999E-2</v>
      </c>
      <c r="S218" s="137">
        <v>0</v>
      </c>
      <c r="T218" s="138">
        <f>S218*H218</f>
        <v>0</v>
      </c>
      <c r="AR218" s="139" t="s">
        <v>255</v>
      </c>
      <c r="AT218" s="139" t="s">
        <v>160</v>
      </c>
      <c r="AU218" s="139" t="s">
        <v>82</v>
      </c>
      <c r="AY218" s="17" t="s">
        <v>158</v>
      </c>
      <c r="BE218" s="140">
        <f>IF(N218="základní",J218,0)</f>
        <v>0</v>
      </c>
      <c r="BF218" s="140">
        <f>IF(N218="snížená",J218,0)</f>
        <v>0</v>
      </c>
      <c r="BG218" s="140">
        <f>IF(N218="zákl. přenesená",J218,0)</f>
        <v>0</v>
      </c>
      <c r="BH218" s="140">
        <f>IF(N218="sníž. přenesená",J218,0)</f>
        <v>0</v>
      </c>
      <c r="BI218" s="140">
        <f>IF(N218="nulová",J218,0)</f>
        <v>0</v>
      </c>
      <c r="BJ218" s="17" t="s">
        <v>80</v>
      </c>
      <c r="BK218" s="140">
        <f>ROUND(I218*H218,2)</f>
        <v>0</v>
      </c>
      <c r="BL218" s="17" t="s">
        <v>255</v>
      </c>
      <c r="BM218" s="139" t="s">
        <v>3847</v>
      </c>
    </row>
    <row r="219" spans="2:65" s="13" customFormat="1">
      <c r="B219" s="147"/>
      <c r="D219" s="142" t="s">
        <v>167</v>
      </c>
      <c r="E219" s="148" t="s">
        <v>1</v>
      </c>
      <c r="F219" s="149" t="s">
        <v>3816</v>
      </c>
      <c r="H219" s="150">
        <v>6.58</v>
      </c>
      <c r="L219" s="147"/>
      <c r="M219" s="151"/>
      <c r="T219" s="152"/>
      <c r="AT219" s="148" t="s">
        <v>167</v>
      </c>
      <c r="AU219" s="148" t="s">
        <v>82</v>
      </c>
      <c r="AV219" s="13" t="s">
        <v>82</v>
      </c>
      <c r="AW219" s="13" t="s">
        <v>28</v>
      </c>
      <c r="AX219" s="13" t="s">
        <v>80</v>
      </c>
      <c r="AY219" s="148" t="s">
        <v>158</v>
      </c>
    </row>
    <row r="220" spans="2:65" s="1" customFormat="1" ht="24.2" customHeight="1">
      <c r="B220" s="128"/>
      <c r="C220" s="129" t="s">
        <v>542</v>
      </c>
      <c r="D220" s="129" t="s">
        <v>160</v>
      </c>
      <c r="E220" s="130" t="s">
        <v>3848</v>
      </c>
      <c r="F220" s="131" t="s">
        <v>3849</v>
      </c>
      <c r="G220" s="132" t="s">
        <v>310</v>
      </c>
      <c r="H220" s="133">
        <v>2</v>
      </c>
      <c r="I220" s="184"/>
      <c r="J220" s="134">
        <f>ROUND(I220*H220,2)</f>
        <v>0</v>
      </c>
      <c r="K220" s="131" t="s">
        <v>164</v>
      </c>
      <c r="L220" s="29"/>
      <c r="M220" s="135" t="s">
        <v>1</v>
      </c>
      <c r="N220" s="136" t="s">
        <v>37</v>
      </c>
      <c r="O220" s="137">
        <v>0.997</v>
      </c>
      <c r="P220" s="137">
        <f>O220*H220</f>
        <v>1.994</v>
      </c>
      <c r="Q220" s="137">
        <v>0</v>
      </c>
      <c r="R220" s="137">
        <f>Q220*H220</f>
        <v>0</v>
      </c>
      <c r="S220" s="137">
        <v>0</v>
      </c>
      <c r="T220" s="138">
        <f>S220*H220</f>
        <v>0</v>
      </c>
      <c r="AR220" s="139" t="s">
        <v>255</v>
      </c>
      <c r="AT220" s="139" t="s">
        <v>160</v>
      </c>
      <c r="AU220" s="139" t="s">
        <v>82</v>
      </c>
      <c r="AY220" s="17" t="s">
        <v>158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7" t="s">
        <v>80</v>
      </c>
      <c r="BK220" s="140">
        <f>ROUND(I220*H220,2)</f>
        <v>0</v>
      </c>
      <c r="BL220" s="17" t="s">
        <v>255</v>
      </c>
      <c r="BM220" s="139" t="s">
        <v>3850</v>
      </c>
    </row>
    <row r="221" spans="2:65" s="13" customFormat="1">
      <c r="B221" s="147"/>
      <c r="D221" s="142" t="s">
        <v>167</v>
      </c>
      <c r="E221" s="148" t="s">
        <v>1</v>
      </c>
      <c r="F221" s="149" t="s">
        <v>3851</v>
      </c>
      <c r="H221" s="150">
        <v>2</v>
      </c>
      <c r="L221" s="147"/>
      <c r="M221" s="151"/>
      <c r="T221" s="152"/>
      <c r="AT221" s="148" t="s">
        <v>167</v>
      </c>
      <c r="AU221" s="148" t="s">
        <v>82</v>
      </c>
      <c r="AV221" s="13" t="s">
        <v>82</v>
      </c>
      <c r="AW221" s="13" t="s">
        <v>28</v>
      </c>
      <c r="AX221" s="13" t="s">
        <v>80</v>
      </c>
      <c r="AY221" s="148" t="s">
        <v>158</v>
      </c>
    </row>
    <row r="222" spans="2:65" s="1" customFormat="1" ht="24.2" customHeight="1">
      <c r="B222" s="128"/>
      <c r="C222" s="129" t="s">
        <v>554</v>
      </c>
      <c r="D222" s="129" t="s">
        <v>160</v>
      </c>
      <c r="E222" s="130" t="s">
        <v>3852</v>
      </c>
      <c r="F222" s="131" t="s">
        <v>3853</v>
      </c>
      <c r="G222" s="132" t="s">
        <v>310</v>
      </c>
      <c r="H222" s="133">
        <v>24</v>
      </c>
      <c r="I222" s="184"/>
      <c r="J222" s="134">
        <f>ROUND(I222*H222,2)</f>
        <v>0</v>
      </c>
      <c r="K222" s="131" t="s">
        <v>164</v>
      </c>
      <c r="L222" s="29"/>
      <c r="M222" s="135" t="s">
        <v>1</v>
      </c>
      <c r="N222" s="136" t="s">
        <v>37</v>
      </c>
      <c r="O222" s="137">
        <v>2.9000000000000001E-2</v>
      </c>
      <c r="P222" s="137">
        <f>O222*H222</f>
        <v>0.69600000000000006</v>
      </c>
      <c r="Q222" s="137">
        <v>1.0000000000000001E-5</v>
      </c>
      <c r="R222" s="137">
        <f>Q222*H222</f>
        <v>2.4000000000000003E-4</v>
      </c>
      <c r="S222" s="137">
        <v>7.5000000000000002E-4</v>
      </c>
      <c r="T222" s="138">
        <f>S222*H222</f>
        <v>1.8000000000000002E-2</v>
      </c>
      <c r="AR222" s="139" t="s">
        <v>255</v>
      </c>
      <c r="AT222" s="139" t="s">
        <v>160</v>
      </c>
      <c r="AU222" s="139" t="s">
        <v>82</v>
      </c>
      <c r="AY222" s="17" t="s">
        <v>158</v>
      </c>
      <c r="BE222" s="140">
        <f>IF(N222="základní",J222,0)</f>
        <v>0</v>
      </c>
      <c r="BF222" s="140">
        <f>IF(N222="snížená",J222,0)</f>
        <v>0</v>
      </c>
      <c r="BG222" s="140">
        <f>IF(N222="zákl. přenesená",J222,0)</f>
        <v>0</v>
      </c>
      <c r="BH222" s="140">
        <f>IF(N222="sníž. přenesená",J222,0)</f>
        <v>0</v>
      </c>
      <c r="BI222" s="140">
        <f>IF(N222="nulová",J222,0)</f>
        <v>0</v>
      </c>
      <c r="BJ222" s="17" t="s">
        <v>80</v>
      </c>
      <c r="BK222" s="140">
        <f>ROUND(I222*H222,2)</f>
        <v>0</v>
      </c>
      <c r="BL222" s="17" t="s">
        <v>255</v>
      </c>
      <c r="BM222" s="139" t="s">
        <v>3854</v>
      </c>
    </row>
    <row r="223" spans="2:65" s="1" customFormat="1" ht="16.5" customHeight="1">
      <c r="B223" s="128"/>
      <c r="C223" s="129" t="s">
        <v>558</v>
      </c>
      <c r="D223" s="129" t="s">
        <v>160</v>
      </c>
      <c r="E223" s="130" t="s">
        <v>3855</v>
      </c>
      <c r="F223" s="131" t="s">
        <v>3856</v>
      </c>
      <c r="G223" s="132" t="s">
        <v>212</v>
      </c>
      <c r="H223" s="133">
        <v>60</v>
      </c>
      <c r="I223" s="184"/>
      <c r="J223" s="134">
        <f>ROUND(I223*H223,2)</f>
        <v>0</v>
      </c>
      <c r="K223" s="131" t="s">
        <v>164</v>
      </c>
      <c r="L223" s="29"/>
      <c r="M223" s="135" t="s">
        <v>1</v>
      </c>
      <c r="N223" s="136" t="s">
        <v>37</v>
      </c>
      <c r="O223" s="137">
        <v>5.1999999999999998E-2</v>
      </c>
      <c r="P223" s="137">
        <f>O223*H223</f>
        <v>3.1199999999999997</v>
      </c>
      <c r="Q223" s="137">
        <v>0</v>
      </c>
      <c r="R223" s="137">
        <f>Q223*H223</f>
        <v>0</v>
      </c>
      <c r="S223" s="137">
        <v>0</v>
      </c>
      <c r="T223" s="138">
        <f>S223*H223</f>
        <v>0</v>
      </c>
      <c r="AR223" s="139" t="s">
        <v>255</v>
      </c>
      <c r="AT223" s="139" t="s">
        <v>160</v>
      </c>
      <c r="AU223" s="139" t="s">
        <v>82</v>
      </c>
      <c r="AY223" s="17" t="s">
        <v>158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7" t="s">
        <v>80</v>
      </c>
      <c r="BK223" s="140">
        <f>ROUND(I223*H223,2)</f>
        <v>0</v>
      </c>
      <c r="BL223" s="17" t="s">
        <v>255</v>
      </c>
      <c r="BM223" s="139" t="s">
        <v>3857</v>
      </c>
    </row>
    <row r="224" spans="2:65" s="1" customFormat="1" ht="24.2" customHeight="1">
      <c r="B224" s="128"/>
      <c r="C224" s="129" t="s">
        <v>566</v>
      </c>
      <c r="D224" s="129" t="s">
        <v>160</v>
      </c>
      <c r="E224" s="130" t="s">
        <v>3858</v>
      </c>
      <c r="F224" s="131" t="s">
        <v>3859</v>
      </c>
      <c r="G224" s="132" t="s">
        <v>188</v>
      </c>
      <c r="H224" s="133">
        <v>0.21299999999999999</v>
      </c>
      <c r="I224" s="184"/>
      <c r="J224" s="134">
        <f>ROUND(I224*H224,2)</f>
        <v>0</v>
      </c>
      <c r="K224" s="131" t="s">
        <v>164</v>
      </c>
      <c r="L224" s="29"/>
      <c r="M224" s="135" t="s">
        <v>1</v>
      </c>
      <c r="N224" s="136" t="s">
        <v>37</v>
      </c>
      <c r="O224" s="137">
        <v>2.71</v>
      </c>
      <c r="P224" s="137">
        <f>O224*H224</f>
        <v>0.57723000000000002</v>
      </c>
      <c r="Q224" s="137">
        <v>0</v>
      </c>
      <c r="R224" s="137">
        <f>Q224*H224</f>
        <v>0</v>
      </c>
      <c r="S224" s="137">
        <v>0</v>
      </c>
      <c r="T224" s="138">
        <f>S224*H224</f>
        <v>0</v>
      </c>
      <c r="AR224" s="139" t="s">
        <v>255</v>
      </c>
      <c r="AT224" s="139" t="s">
        <v>160</v>
      </c>
      <c r="AU224" s="139" t="s">
        <v>82</v>
      </c>
      <c r="AY224" s="17" t="s">
        <v>158</v>
      </c>
      <c r="BE224" s="140">
        <f>IF(N224="základní",J224,0)</f>
        <v>0</v>
      </c>
      <c r="BF224" s="140">
        <f>IF(N224="snížená",J224,0)</f>
        <v>0</v>
      </c>
      <c r="BG224" s="140">
        <f>IF(N224="zákl. přenesená",J224,0)</f>
        <v>0</v>
      </c>
      <c r="BH224" s="140">
        <f>IF(N224="sníž. přenesená",J224,0)</f>
        <v>0</v>
      </c>
      <c r="BI224" s="140">
        <f>IF(N224="nulová",J224,0)</f>
        <v>0</v>
      </c>
      <c r="BJ224" s="17" t="s">
        <v>80</v>
      </c>
      <c r="BK224" s="140">
        <f>ROUND(I224*H224,2)</f>
        <v>0</v>
      </c>
      <c r="BL224" s="17" t="s">
        <v>255</v>
      </c>
      <c r="BM224" s="139" t="s">
        <v>3860</v>
      </c>
    </row>
    <row r="225" spans="2:65" s="11" customFormat="1" ht="25.9" customHeight="1">
      <c r="B225" s="117"/>
      <c r="D225" s="118" t="s">
        <v>71</v>
      </c>
      <c r="E225" s="119" t="s">
        <v>3861</v>
      </c>
      <c r="F225" s="119" t="s">
        <v>3862</v>
      </c>
      <c r="J225" s="120">
        <f>BK225</f>
        <v>0</v>
      </c>
      <c r="L225" s="117"/>
      <c r="M225" s="121"/>
      <c r="P225" s="122">
        <f>SUM(P226:P228)</f>
        <v>72</v>
      </c>
      <c r="R225" s="122">
        <f>SUM(R226:R228)</f>
        <v>0</v>
      </c>
      <c r="T225" s="123">
        <f>SUM(T226:T228)</f>
        <v>0</v>
      </c>
      <c r="AR225" s="118" t="s">
        <v>165</v>
      </c>
      <c r="AT225" s="124" t="s">
        <v>71</v>
      </c>
      <c r="AU225" s="124" t="s">
        <v>72</v>
      </c>
      <c r="AY225" s="118" t="s">
        <v>158</v>
      </c>
      <c r="BK225" s="125">
        <f>SUM(BK226:BK228)</f>
        <v>0</v>
      </c>
    </row>
    <row r="226" spans="2:65" s="1" customFormat="1" ht="16.5" customHeight="1">
      <c r="B226" s="128"/>
      <c r="C226" s="129" t="s">
        <v>571</v>
      </c>
      <c r="D226" s="129" t="s">
        <v>160</v>
      </c>
      <c r="E226" s="130" t="s">
        <v>3863</v>
      </c>
      <c r="F226" s="131" t="s">
        <v>3864</v>
      </c>
      <c r="G226" s="132" t="s">
        <v>3865</v>
      </c>
      <c r="H226" s="133">
        <v>72</v>
      </c>
      <c r="I226" s="134"/>
      <c r="J226" s="134">
        <f>ROUND(I226*H226,2)</f>
        <v>0</v>
      </c>
      <c r="K226" s="131" t="s">
        <v>164</v>
      </c>
      <c r="L226" s="29"/>
      <c r="M226" s="135" t="s">
        <v>1</v>
      </c>
      <c r="N226" s="136" t="s">
        <v>37</v>
      </c>
      <c r="O226" s="137">
        <v>1</v>
      </c>
      <c r="P226" s="137">
        <f>O226*H226</f>
        <v>72</v>
      </c>
      <c r="Q226" s="137">
        <v>0</v>
      </c>
      <c r="R226" s="137">
        <f>Q226*H226</f>
        <v>0</v>
      </c>
      <c r="S226" s="137">
        <v>0</v>
      </c>
      <c r="T226" s="138">
        <f>S226*H226</f>
        <v>0</v>
      </c>
      <c r="AR226" s="139" t="s">
        <v>3866</v>
      </c>
      <c r="AT226" s="139" t="s">
        <v>160</v>
      </c>
      <c r="AU226" s="139" t="s">
        <v>80</v>
      </c>
      <c r="AY226" s="17" t="s">
        <v>158</v>
      </c>
      <c r="BE226" s="140">
        <f>IF(N226="základní",J226,0)</f>
        <v>0</v>
      </c>
      <c r="BF226" s="140">
        <f>IF(N226="snížená",J226,0)</f>
        <v>0</v>
      </c>
      <c r="BG226" s="140">
        <f>IF(N226="zákl. přenesená",J226,0)</f>
        <v>0</v>
      </c>
      <c r="BH226" s="140">
        <f>IF(N226="sníž. přenesená",J226,0)</f>
        <v>0</v>
      </c>
      <c r="BI226" s="140">
        <f>IF(N226="nulová",J226,0)</f>
        <v>0</v>
      </c>
      <c r="BJ226" s="17" t="s">
        <v>80</v>
      </c>
      <c r="BK226" s="140">
        <f>ROUND(I226*H226,2)</f>
        <v>0</v>
      </c>
      <c r="BL226" s="17" t="s">
        <v>3866</v>
      </c>
      <c r="BM226" s="139" t="s">
        <v>3867</v>
      </c>
    </row>
    <row r="227" spans="2:65" s="12" customFormat="1">
      <c r="B227" s="141"/>
      <c r="D227" s="142" t="s">
        <v>167</v>
      </c>
      <c r="E227" s="143" t="s">
        <v>1</v>
      </c>
      <c r="F227" s="144" t="s">
        <v>3868</v>
      </c>
      <c r="H227" s="143" t="s">
        <v>1</v>
      </c>
      <c r="I227" s="189"/>
      <c r="L227" s="141"/>
      <c r="M227" s="145"/>
      <c r="T227" s="146"/>
      <c r="AT227" s="143" t="s">
        <v>167</v>
      </c>
      <c r="AU227" s="143" t="s">
        <v>80</v>
      </c>
      <c r="AV227" s="12" t="s">
        <v>80</v>
      </c>
      <c r="AW227" s="12" t="s">
        <v>28</v>
      </c>
      <c r="AX227" s="12" t="s">
        <v>72</v>
      </c>
      <c r="AY227" s="143" t="s">
        <v>158</v>
      </c>
    </row>
    <row r="228" spans="2:65" s="13" customFormat="1">
      <c r="B228" s="147"/>
      <c r="D228" s="142" t="s">
        <v>167</v>
      </c>
      <c r="E228" s="148" t="s">
        <v>1</v>
      </c>
      <c r="F228" s="149" t="s">
        <v>3869</v>
      </c>
      <c r="H228" s="150">
        <v>72</v>
      </c>
      <c r="L228" s="147"/>
      <c r="M228" s="181"/>
      <c r="N228" s="182"/>
      <c r="O228" s="182"/>
      <c r="P228" s="182"/>
      <c r="Q228" s="182"/>
      <c r="R228" s="182"/>
      <c r="S228" s="182"/>
      <c r="T228" s="183"/>
      <c r="AT228" s="148" t="s">
        <v>167</v>
      </c>
      <c r="AU228" s="148" t="s">
        <v>80</v>
      </c>
      <c r="AV228" s="13" t="s">
        <v>82</v>
      </c>
      <c r="AW228" s="13" t="s">
        <v>28</v>
      </c>
      <c r="AX228" s="13" t="s">
        <v>80</v>
      </c>
      <c r="AY228" s="148" t="s">
        <v>158</v>
      </c>
    </row>
    <row r="229" spans="2:65" s="1" customFormat="1" ht="6.95" customHeight="1">
      <c r="B229" s="41"/>
      <c r="C229" s="42"/>
      <c r="D229" s="42"/>
      <c r="E229" s="42"/>
      <c r="F229" s="42"/>
      <c r="G229" s="42"/>
      <c r="H229" s="42"/>
      <c r="I229" s="42"/>
      <c r="J229" s="42"/>
      <c r="K229" s="42"/>
      <c r="L229" s="29"/>
    </row>
  </sheetData>
  <autoFilter ref="C127:K228" xr:uid="{00000000-0009-0000-0000-000003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91"/>
  <sheetViews>
    <sheetView showGridLines="0" workbookViewId="0">
      <selection activeCell="K181" sqref="K18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1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91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102</v>
      </c>
      <c r="L4" s="20"/>
      <c r="M4" s="85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6" t="s">
        <v>14</v>
      </c>
      <c r="L6" s="20"/>
    </row>
    <row r="7" spans="2:46" ht="16.5" customHeight="1">
      <c r="B7" s="20"/>
      <c r="E7" s="227" t="str">
        <f>'Rekapitulace stavby'!K6</f>
        <v>OLOMOUC ADM Nerudova - oprava přístavby ve dvorní části</v>
      </c>
      <c r="F7" s="228"/>
      <c r="G7" s="228"/>
      <c r="H7" s="228"/>
      <c r="L7" s="20"/>
    </row>
    <row r="8" spans="2:46" s="1" customFormat="1" ht="12" customHeight="1">
      <c r="B8" s="29"/>
      <c r="D8" s="26" t="s">
        <v>103</v>
      </c>
      <c r="L8" s="29"/>
    </row>
    <row r="9" spans="2:46" s="1" customFormat="1" ht="16.5" customHeight="1">
      <c r="B9" s="29"/>
      <c r="E9" s="192" t="s">
        <v>3870</v>
      </c>
      <c r="F9" s="226"/>
      <c r="G9" s="226"/>
      <c r="H9" s="226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6" t="s">
        <v>15</v>
      </c>
      <c r="F11" s="24" t="s">
        <v>1</v>
      </c>
      <c r="I11" s="26" t="s">
        <v>16</v>
      </c>
      <c r="J11" s="24" t="s">
        <v>1</v>
      </c>
      <c r="L11" s="29"/>
    </row>
    <row r="12" spans="2:46" s="1" customFormat="1" ht="12" customHeight="1">
      <c r="B12" s="29"/>
      <c r="D12" s="26" t="s">
        <v>17</v>
      </c>
      <c r="F12" s="24" t="s">
        <v>18</v>
      </c>
      <c r="I12" s="26" t="s">
        <v>19</v>
      </c>
      <c r="J12" s="49">
        <f>'Rekapitulace stavby'!AN8</f>
        <v>45085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6" t="s">
        <v>20</v>
      </c>
      <c r="I14" s="26" t="s">
        <v>21</v>
      </c>
      <c r="J14" s="24" t="s">
        <v>1</v>
      </c>
      <c r="L14" s="29"/>
    </row>
    <row r="15" spans="2:46" s="1" customFormat="1" ht="18" customHeight="1">
      <c r="B15" s="29"/>
      <c r="E15" s="24" t="s">
        <v>22</v>
      </c>
      <c r="I15" s="26" t="s">
        <v>23</v>
      </c>
      <c r="J15" s="24" t="s">
        <v>1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6" t="s">
        <v>4737</v>
      </c>
      <c r="I17" s="26" t="s">
        <v>21</v>
      </c>
      <c r="J17" s="185" t="str">
        <f>'Rekapitulace stavby'!AN13</f>
        <v>Vyplň údaj</v>
      </c>
      <c r="L17" s="29"/>
    </row>
    <row r="18" spans="2:12" s="1" customFormat="1" ht="18" customHeight="1">
      <c r="B18" s="29"/>
      <c r="E18" s="229" t="str">
        <f>'Rekapitulace stavby'!E14</f>
        <v>Vyplň údaj</v>
      </c>
      <c r="F18" s="229"/>
      <c r="G18" s="229"/>
      <c r="H18" s="229"/>
      <c r="I18" s="26" t="s">
        <v>23</v>
      </c>
      <c r="J18" s="18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6" t="s">
        <v>25</v>
      </c>
      <c r="I20" s="26" t="s">
        <v>21</v>
      </c>
      <c r="J20" s="24" t="s">
        <v>26</v>
      </c>
      <c r="L20" s="29"/>
    </row>
    <row r="21" spans="2:12" s="1" customFormat="1" ht="18" customHeight="1">
      <c r="B21" s="29"/>
      <c r="E21" s="24" t="s">
        <v>27</v>
      </c>
      <c r="I21" s="26" t="s">
        <v>23</v>
      </c>
      <c r="J21" s="24" t="s">
        <v>1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6" t="s">
        <v>29</v>
      </c>
      <c r="I23" s="26" t="s">
        <v>21</v>
      </c>
      <c r="J23" s="24" t="s">
        <v>1</v>
      </c>
      <c r="L23" s="29"/>
    </row>
    <row r="24" spans="2:12" s="1" customFormat="1" ht="18" customHeight="1">
      <c r="B24" s="29"/>
      <c r="E24" s="24" t="s">
        <v>3871</v>
      </c>
      <c r="I24" s="26" t="s">
        <v>23</v>
      </c>
      <c r="J24" s="24" t="s">
        <v>1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6" t="s">
        <v>31</v>
      </c>
      <c r="L26" s="29"/>
    </row>
    <row r="27" spans="2:12" s="7" customFormat="1" ht="16.5" customHeight="1">
      <c r="B27" s="86"/>
      <c r="E27" s="217" t="s">
        <v>1</v>
      </c>
      <c r="F27" s="217"/>
      <c r="G27" s="217"/>
      <c r="H27" s="217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7" t="s">
        <v>32</v>
      </c>
      <c r="J30" s="63">
        <f>ROUND(J126, 2)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34</v>
      </c>
      <c r="I32" s="32" t="s">
        <v>33</v>
      </c>
      <c r="J32" s="32" t="s">
        <v>35</v>
      </c>
      <c r="L32" s="29"/>
    </row>
    <row r="33" spans="2:12" s="1" customFormat="1" ht="14.45" customHeight="1">
      <c r="B33" s="29"/>
      <c r="D33" s="52" t="s">
        <v>36</v>
      </c>
      <c r="E33" s="26" t="s">
        <v>37</v>
      </c>
      <c r="F33" s="88">
        <f>ROUND((SUM(BE126:BE190)),  2)</f>
        <v>0</v>
      </c>
      <c r="I33" s="89">
        <v>0.21</v>
      </c>
      <c r="J33" s="88">
        <f>ROUND(((SUM(BE126:BE190))*I33),  2)</f>
        <v>0</v>
      </c>
      <c r="L33" s="29"/>
    </row>
    <row r="34" spans="2:12" s="1" customFormat="1" ht="14.45" customHeight="1">
      <c r="B34" s="29"/>
      <c r="E34" s="26" t="s">
        <v>38</v>
      </c>
      <c r="F34" s="88">
        <f>ROUND((SUM(BF126:BF190)),  2)</f>
        <v>0</v>
      </c>
      <c r="I34" s="89">
        <v>0.15</v>
      </c>
      <c r="J34" s="88">
        <f>ROUND(((SUM(BF126:BF190))*I34),  2)</f>
        <v>0</v>
      </c>
      <c r="L34" s="29"/>
    </row>
    <row r="35" spans="2:12" s="1" customFormat="1" ht="14.45" hidden="1" customHeight="1">
      <c r="B35" s="29"/>
      <c r="E35" s="26" t="s">
        <v>39</v>
      </c>
      <c r="F35" s="88">
        <f>ROUND((SUM(BG126:BG190)),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6" t="s">
        <v>40</v>
      </c>
      <c r="F36" s="88">
        <f>ROUND((SUM(BH126:BH190)),  2)</f>
        <v>0</v>
      </c>
      <c r="I36" s="89">
        <v>0.15</v>
      </c>
      <c r="J36" s="88">
        <f>0</f>
        <v>0</v>
      </c>
      <c r="L36" s="29"/>
    </row>
    <row r="37" spans="2:12" s="1" customFormat="1" ht="14.45" hidden="1" customHeight="1">
      <c r="B37" s="29"/>
      <c r="E37" s="26" t="s">
        <v>41</v>
      </c>
      <c r="F37" s="88">
        <f>ROUND((SUM(BI126:BI190)),  2)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0"/>
      <c r="D39" s="91" t="s">
        <v>42</v>
      </c>
      <c r="E39" s="54"/>
      <c r="F39" s="54"/>
      <c r="G39" s="92" t="s">
        <v>43</v>
      </c>
      <c r="H39" s="93" t="s">
        <v>44</v>
      </c>
      <c r="I39" s="54"/>
      <c r="J39" s="94">
        <f>SUM(J30:J37)</f>
        <v>0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29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9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29"/>
      <c r="D61" s="40" t="s">
        <v>47</v>
      </c>
      <c r="E61" s="31"/>
      <c r="F61" s="96" t="s">
        <v>48</v>
      </c>
      <c r="G61" s="40" t="s">
        <v>47</v>
      </c>
      <c r="H61" s="31"/>
      <c r="I61" s="31"/>
      <c r="J61" s="97" t="s">
        <v>48</v>
      </c>
      <c r="K61" s="31"/>
      <c r="L61" s="29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29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9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29"/>
      <c r="D76" s="40" t="s">
        <v>47</v>
      </c>
      <c r="E76" s="31"/>
      <c r="F76" s="96" t="s">
        <v>48</v>
      </c>
      <c r="G76" s="40" t="s">
        <v>47</v>
      </c>
      <c r="H76" s="31"/>
      <c r="I76" s="31"/>
      <c r="J76" s="97" t="s">
        <v>48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21" t="s">
        <v>105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6" t="s">
        <v>14</v>
      </c>
      <c r="L84" s="29"/>
    </row>
    <row r="85" spans="2:47" s="1" customFormat="1" ht="16.5" customHeight="1">
      <c r="B85" s="29"/>
      <c r="E85" s="227" t="str">
        <f>E7</f>
        <v>OLOMOUC ADM Nerudova - oprava přístavby ve dvorní části</v>
      </c>
      <c r="F85" s="228"/>
      <c r="G85" s="228"/>
      <c r="H85" s="228"/>
      <c r="L85" s="29"/>
    </row>
    <row r="86" spans="2:47" s="1" customFormat="1" ht="12" customHeight="1">
      <c r="B86" s="29"/>
      <c r="C86" s="26" t="s">
        <v>103</v>
      </c>
      <c r="L86" s="29"/>
    </row>
    <row r="87" spans="2:47" s="1" customFormat="1" ht="16.5" customHeight="1">
      <c r="B87" s="29"/>
      <c r="E87" s="192" t="str">
        <f>E9</f>
        <v>2916 - D.1.4.3 - Vzduchotechnika</v>
      </c>
      <c r="F87" s="226"/>
      <c r="G87" s="226"/>
      <c r="H87" s="226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6" t="s">
        <v>17</v>
      </c>
      <c r="F89" s="24" t="str">
        <f>F12</f>
        <v>Olomouc</v>
      </c>
      <c r="I89" s="26" t="s">
        <v>19</v>
      </c>
      <c r="J89" s="49">
        <f>IF(J12="","",J12)</f>
        <v>45085</v>
      </c>
      <c r="L89" s="29"/>
    </row>
    <row r="90" spans="2:47" s="1" customFormat="1" ht="6.95" customHeight="1">
      <c r="B90" s="29"/>
      <c r="L90" s="29"/>
    </row>
    <row r="91" spans="2:47" s="1" customFormat="1" ht="15.2" customHeight="1">
      <c r="B91" s="29"/>
      <c r="C91" s="26" t="s">
        <v>20</v>
      </c>
      <c r="F91" s="24" t="str">
        <f>E15</f>
        <v>Správa železnic, státní organizace</v>
      </c>
      <c r="I91" s="26" t="s">
        <v>25</v>
      </c>
      <c r="J91" s="27" t="str">
        <f>E21</f>
        <v>Ing. Pavel KRÁTKÝ</v>
      </c>
      <c r="L91" s="29"/>
    </row>
    <row r="92" spans="2:47" s="1" customFormat="1" ht="15.2" customHeight="1">
      <c r="B92" s="29"/>
      <c r="C92" s="26" t="s">
        <v>24</v>
      </c>
      <c r="F92" s="24" t="str">
        <f>IF(E18="","",E18)</f>
        <v>Vyplň údaj</v>
      </c>
      <c r="I92" s="26" t="s">
        <v>29</v>
      </c>
      <c r="J92" s="27" t="str">
        <f>E24</f>
        <v>Ing.Jarošková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106</v>
      </c>
      <c r="D94" s="90"/>
      <c r="E94" s="90"/>
      <c r="F94" s="90"/>
      <c r="G94" s="90"/>
      <c r="H94" s="90"/>
      <c r="I94" s="90"/>
      <c r="J94" s="99" t="s">
        <v>107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108</v>
      </c>
      <c r="J96" s="63">
        <f>J126</f>
        <v>0</v>
      </c>
      <c r="L96" s="29"/>
      <c r="AU96" s="17" t="s">
        <v>109</v>
      </c>
    </row>
    <row r="97" spans="2:12" s="8" customFormat="1" ht="24.95" customHeight="1">
      <c r="B97" s="101"/>
      <c r="D97" s="102" t="s">
        <v>3872</v>
      </c>
      <c r="E97" s="103"/>
      <c r="F97" s="103"/>
      <c r="G97" s="103"/>
      <c r="H97" s="103"/>
      <c r="I97" s="103"/>
      <c r="J97" s="104">
        <f>J127</f>
        <v>0</v>
      </c>
      <c r="L97" s="101"/>
    </row>
    <row r="98" spans="2:12" s="9" customFormat="1" ht="19.899999999999999" customHeight="1">
      <c r="B98" s="105"/>
      <c r="D98" s="106" t="s">
        <v>3873</v>
      </c>
      <c r="E98" s="107"/>
      <c r="F98" s="107"/>
      <c r="G98" s="107"/>
      <c r="H98" s="107"/>
      <c r="I98" s="107"/>
      <c r="J98" s="108">
        <f>J128</f>
        <v>0</v>
      </c>
      <c r="L98" s="105"/>
    </row>
    <row r="99" spans="2:12" s="9" customFormat="1" ht="19.899999999999999" customHeight="1">
      <c r="B99" s="105"/>
      <c r="D99" s="106" t="s">
        <v>3874</v>
      </c>
      <c r="E99" s="107"/>
      <c r="F99" s="107"/>
      <c r="G99" s="107"/>
      <c r="H99" s="107"/>
      <c r="I99" s="107"/>
      <c r="J99" s="108">
        <f>J149</f>
        <v>0</v>
      </c>
      <c r="L99" s="105"/>
    </row>
    <row r="100" spans="2:12" s="9" customFormat="1" ht="19.899999999999999" customHeight="1">
      <c r="B100" s="105"/>
      <c r="D100" s="106" t="s">
        <v>3875</v>
      </c>
      <c r="E100" s="107"/>
      <c r="F100" s="107"/>
      <c r="G100" s="107"/>
      <c r="H100" s="107"/>
      <c r="I100" s="107"/>
      <c r="J100" s="108">
        <f>J154</f>
        <v>0</v>
      </c>
      <c r="L100" s="105"/>
    </row>
    <row r="101" spans="2:12" s="9" customFormat="1" ht="19.899999999999999" customHeight="1">
      <c r="B101" s="105"/>
      <c r="D101" s="106" t="s">
        <v>3876</v>
      </c>
      <c r="E101" s="107"/>
      <c r="F101" s="107"/>
      <c r="G101" s="107"/>
      <c r="H101" s="107"/>
      <c r="I101" s="107"/>
      <c r="J101" s="108">
        <f>J156</f>
        <v>0</v>
      </c>
      <c r="L101" s="105"/>
    </row>
    <row r="102" spans="2:12" s="8" customFormat="1" ht="24.95" customHeight="1">
      <c r="B102" s="101"/>
      <c r="D102" s="102" t="s">
        <v>3877</v>
      </c>
      <c r="E102" s="103"/>
      <c r="F102" s="103"/>
      <c r="G102" s="103"/>
      <c r="H102" s="103"/>
      <c r="I102" s="103"/>
      <c r="J102" s="104">
        <f>J159</f>
        <v>0</v>
      </c>
      <c r="L102" s="101"/>
    </row>
    <row r="103" spans="2:12" s="9" customFormat="1" ht="19.899999999999999" customHeight="1">
      <c r="B103" s="105"/>
      <c r="D103" s="106" t="s">
        <v>3878</v>
      </c>
      <c r="E103" s="107"/>
      <c r="F103" s="107"/>
      <c r="G103" s="107"/>
      <c r="H103" s="107"/>
      <c r="I103" s="107"/>
      <c r="J103" s="108">
        <f>J160</f>
        <v>0</v>
      </c>
      <c r="L103" s="105"/>
    </row>
    <row r="104" spans="2:12" s="9" customFormat="1" ht="19.899999999999999" customHeight="1">
      <c r="B104" s="105"/>
      <c r="D104" s="106" t="s">
        <v>3879</v>
      </c>
      <c r="E104" s="107"/>
      <c r="F104" s="107"/>
      <c r="G104" s="107"/>
      <c r="H104" s="107"/>
      <c r="I104" s="107"/>
      <c r="J104" s="108">
        <f>J174</f>
        <v>0</v>
      </c>
      <c r="L104" s="105"/>
    </row>
    <row r="105" spans="2:12" s="8" customFormat="1" ht="24.95" customHeight="1">
      <c r="B105" s="101"/>
      <c r="D105" s="102" t="s">
        <v>3880</v>
      </c>
      <c r="E105" s="103"/>
      <c r="F105" s="103"/>
      <c r="G105" s="103"/>
      <c r="H105" s="103"/>
      <c r="I105" s="103"/>
      <c r="J105" s="104">
        <f>J179</f>
        <v>0</v>
      </c>
      <c r="L105" s="101"/>
    </row>
    <row r="106" spans="2:12" s="9" customFormat="1" ht="19.899999999999999" customHeight="1">
      <c r="B106" s="105"/>
      <c r="D106" s="106" t="s">
        <v>3881</v>
      </c>
      <c r="E106" s="107"/>
      <c r="F106" s="107"/>
      <c r="G106" s="107"/>
      <c r="H106" s="107"/>
      <c r="I106" s="107"/>
      <c r="J106" s="108">
        <f>J180</f>
        <v>0</v>
      </c>
      <c r="L106" s="105"/>
    </row>
    <row r="107" spans="2:12" s="1" customFormat="1" ht="21.75" customHeight="1">
      <c r="B107" s="29"/>
      <c r="L107" s="29"/>
    </row>
    <row r="108" spans="2:12" s="1" customFormat="1" ht="6.95" customHeight="1"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29"/>
    </row>
    <row r="112" spans="2:12" s="1" customFormat="1" ht="6.95" customHeight="1"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29"/>
    </row>
    <row r="113" spans="2:63" s="1" customFormat="1" ht="24.95" customHeight="1">
      <c r="B113" s="29"/>
      <c r="C113" s="21" t="s">
        <v>143</v>
      </c>
      <c r="L113" s="29"/>
    </row>
    <row r="114" spans="2:63" s="1" customFormat="1" ht="6.95" customHeight="1">
      <c r="B114" s="29"/>
      <c r="L114" s="29"/>
    </row>
    <row r="115" spans="2:63" s="1" customFormat="1" ht="12" customHeight="1">
      <c r="B115" s="29"/>
      <c r="C115" s="26" t="s">
        <v>14</v>
      </c>
      <c r="L115" s="29"/>
    </row>
    <row r="116" spans="2:63" s="1" customFormat="1" ht="16.5" customHeight="1">
      <c r="B116" s="29"/>
      <c r="E116" s="227" t="str">
        <f>E7</f>
        <v>OLOMOUC ADM Nerudova - oprava přístavby ve dvorní části</v>
      </c>
      <c r="F116" s="228"/>
      <c r="G116" s="228"/>
      <c r="H116" s="228"/>
      <c r="L116" s="29"/>
    </row>
    <row r="117" spans="2:63" s="1" customFormat="1" ht="12" customHeight="1">
      <c r="B117" s="29"/>
      <c r="C117" s="26" t="s">
        <v>103</v>
      </c>
      <c r="L117" s="29"/>
    </row>
    <row r="118" spans="2:63" s="1" customFormat="1" ht="16.5" customHeight="1">
      <c r="B118" s="29"/>
      <c r="E118" s="192" t="str">
        <f>E9</f>
        <v>2916 - D.1.4.3 - Vzduchotechnika</v>
      </c>
      <c r="F118" s="226"/>
      <c r="G118" s="226"/>
      <c r="H118" s="226"/>
      <c r="L118" s="29"/>
    </row>
    <row r="119" spans="2:63" s="1" customFormat="1" ht="6.95" customHeight="1">
      <c r="B119" s="29"/>
      <c r="L119" s="29"/>
    </row>
    <row r="120" spans="2:63" s="1" customFormat="1" ht="12" customHeight="1">
      <c r="B120" s="29"/>
      <c r="C120" s="26" t="s">
        <v>17</v>
      </c>
      <c r="F120" s="24" t="str">
        <f>F12</f>
        <v>Olomouc</v>
      </c>
      <c r="I120" s="26" t="s">
        <v>19</v>
      </c>
      <c r="J120" s="49">
        <f>IF(J12="","",J12)</f>
        <v>45085</v>
      </c>
      <c r="L120" s="29"/>
    </row>
    <row r="121" spans="2:63" s="1" customFormat="1" ht="6.95" customHeight="1">
      <c r="B121" s="29"/>
      <c r="L121" s="29"/>
    </row>
    <row r="122" spans="2:63" s="1" customFormat="1" ht="15.2" customHeight="1">
      <c r="B122" s="29"/>
      <c r="C122" s="26" t="s">
        <v>20</v>
      </c>
      <c r="F122" s="24" t="str">
        <f>E15</f>
        <v>Správa železnic, státní organizace</v>
      </c>
      <c r="I122" s="26" t="s">
        <v>25</v>
      </c>
      <c r="J122" s="27" t="str">
        <f>E21</f>
        <v>Ing. Pavel KRÁTKÝ</v>
      </c>
      <c r="L122" s="29"/>
    </row>
    <row r="123" spans="2:63" s="1" customFormat="1" ht="15.2" customHeight="1">
      <c r="B123" s="29"/>
      <c r="C123" s="26" t="s">
        <v>24</v>
      </c>
      <c r="F123" s="24" t="str">
        <f>IF(E18="","",E18)</f>
        <v>Vyplň údaj</v>
      </c>
      <c r="I123" s="26" t="s">
        <v>29</v>
      </c>
      <c r="J123" s="27" t="str">
        <f>E24</f>
        <v>Ing.Jarošková</v>
      </c>
      <c r="L123" s="29"/>
    </row>
    <row r="124" spans="2:63" s="1" customFormat="1" ht="10.35" customHeight="1">
      <c r="B124" s="29"/>
      <c r="L124" s="29"/>
    </row>
    <row r="125" spans="2:63" s="10" customFormat="1" ht="29.25" customHeight="1">
      <c r="B125" s="109"/>
      <c r="C125" s="110" t="s">
        <v>144</v>
      </c>
      <c r="D125" s="111" t="s">
        <v>57</v>
      </c>
      <c r="E125" s="111" t="s">
        <v>53</v>
      </c>
      <c r="F125" s="111" t="s">
        <v>54</v>
      </c>
      <c r="G125" s="111" t="s">
        <v>145</v>
      </c>
      <c r="H125" s="111" t="s">
        <v>146</v>
      </c>
      <c r="I125" s="111" t="s">
        <v>147</v>
      </c>
      <c r="J125" s="111" t="s">
        <v>107</v>
      </c>
      <c r="K125" s="112" t="s">
        <v>148</v>
      </c>
      <c r="L125" s="109"/>
      <c r="M125" s="56" t="s">
        <v>1</v>
      </c>
      <c r="N125" s="57" t="s">
        <v>36</v>
      </c>
      <c r="O125" s="57" t="s">
        <v>149</v>
      </c>
      <c r="P125" s="57" t="s">
        <v>150</v>
      </c>
      <c r="Q125" s="57" t="s">
        <v>151</v>
      </c>
      <c r="R125" s="57" t="s">
        <v>152</v>
      </c>
      <c r="S125" s="57" t="s">
        <v>153</v>
      </c>
      <c r="T125" s="58" t="s">
        <v>154</v>
      </c>
    </row>
    <row r="126" spans="2:63" s="1" customFormat="1" ht="22.9" customHeight="1">
      <c r="B126" s="29"/>
      <c r="C126" s="61" t="s">
        <v>155</v>
      </c>
      <c r="J126" s="113">
        <f>BK126</f>
        <v>0</v>
      </c>
      <c r="L126" s="29"/>
      <c r="M126" s="59"/>
      <c r="N126" s="50"/>
      <c r="O126" s="50"/>
      <c r="P126" s="114">
        <f>P127+P159+P179</f>
        <v>0</v>
      </c>
      <c r="Q126" s="50"/>
      <c r="R126" s="114">
        <f>R127+R159+R179</f>
        <v>0</v>
      </c>
      <c r="S126" s="50"/>
      <c r="T126" s="115">
        <f>T127+T159+T179</f>
        <v>0</v>
      </c>
      <c r="AT126" s="17" t="s">
        <v>71</v>
      </c>
      <c r="AU126" s="17" t="s">
        <v>109</v>
      </c>
      <c r="BK126" s="116">
        <f>BK127+BK159+BK179</f>
        <v>0</v>
      </c>
    </row>
    <row r="127" spans="2:63" s="11" customFormat="1" ht="25.9" customHeight="1">
      <c r="B127" s="117"/>
      <c r="D127" s="118" t="s">
        <v>71</v>
      </c>
      <c r="E127" s="119" t="s">
        <v>3882</v>
      </c>
      <c r="F127" s="119" t="s">
        <v>3883</v>
      </c>
      <c r="J127" s="120">
        <f>BK127</f>
        <v>0</v>
      </c>
      <c r="L127" s="117"/>
      <c r="M127" s="121"/>
      <c r="P127" s="122">
        <f>P128+P149+P154+P156</f>
        <v>0</v>
      </c>
      <c r="R127" s="122">
        <f>R128+R149+R154+R156</f>
        <v>0</v>
      </c>
      <c r="T127" s="123">
        <f>T128+T149+T154+T156</f>
        <v>0</v>
      </c>
      <c r="AR127" s="118" t="s">
        <v>80</v>
      </c>
      <c r="AT127" s="124" t="s">
        <v>71</v>
      </c>
      <c r="AU127" s="124" t="s">
        <v>72</v>
      </c>
      <c r="AY127" s="118" t="s">
        <v>158</v>
      </c>
      <c r="BK127" s="125">
        <f>BK128+BK149+BK154+BK156</f>
        <v>0</v>
      </c>
    </row>
    <row r="128" spans="2:63" s="11" customFormat="1" ht="22.9" customHeight="1">
      <c r="B128" s="117"/>
      <c r="D128" s="118" t="s">
        <v>71</v>
      </c>
      <c r="E128" s="126" t="s">
        <v>3884</v>
      </c>
      <c r="F128" s="126" t="s">
        <v>3885</v>
      </c>
      <c r="J128" s="127">
        <f>BK128</f>
        <v>0</v>
      </c>
      <c r="L128" s="117"/>
      <c r="M128" s="121"/>
      <c r="P128" s="122">
        <f>SUM(P129:P148)</f>
        <v>0</v>
      </c>
      <c r="R128" s="122">
        <f>SUM(R129:R148)</f>
        <v>0</v>
      </c>
      <c r="T128" s="123">
        <f>SUM(T129:T148)</f>
        <v>0</v>
      </c>
      <c r="AR128" s="118" t="s">
        <v>80</v>
      </c>
      <c r="AT128" s="124" t="s">
        <v>71</v>
      </c>
      <c r="AU128" s="124" t="s">
        <v>80</v>
      </c>
      <c r="AY128" s="118" t="s">
        <v>158</v>
      </c>
      <c r="BK128" s="125">
        <f>SUM(BK129:BK148)</f>
        <v>0</v>
      </c>
    </row>
    <row r="129" spans="2:65" s="1" customFormat="1" ht="62.65" customHeight="1">
      <c r="B129" s="128"/>
      <c r="C129" s="159" t="s">
        <v>80</v>
      </c>
      <c r="D129" s="159" t="s">
        <v>242</v>
      </c>
      <c r="E129" s="160" t="s">
        <v>3886</v>
      </c>
      <c r="F129" s="161" t="s">
        <v>3887</v>
      </c>
      <c r="G129" s="162" t="s">
        <v>3888</v>
      </c>
      <c r="H129" s="163">
        <v>1</v>
      </c>
      <c r="I129" s="188"/>
      <c r="J129" s="164">
        <f t="shared" ref="J129:J148" si="0">ROUND(I129*H129,2)</f>
        <v>0</v>
      </c>
      <c r="K129" s="161" t="s">
        <v>1</v>
      </c>
      <c r="L129" s="165"/>
      <c r="M129" s="166" t="s">
        <v>1</v>
      </c>
      <c r="N129" s="167" t="s">
        <v>37</v>
      </c>
      <c r="O129" s="137">
        <v>0</v>
      </c>
      <c r="P129" s="137">
        <f t="shared" ref="P129:P148" si="1">O129*H129</f>
        <v>0</v>
      </c>
      <c r="Q129" s="137">
        <v>0</v>
      </c>
      <c r="R129" s="137">
        <f t="shared" ref="R129:R148" si="2">Q129*H129</f>
        <v>0</v>
      </c>
      <c r="S129" s="137">
        <v>0</v>
      </c>
      <c r="T129" s="138">
        <f t="shared" ref="T129:T148" si="3">S129*H129</f>
        <v>0</v>
      </c>
      <c r="AR129" s="139" t="s">
        <v>357</v>
      </c>
      <c r="AT129" s="139" t="s">
        <v>242</v>
      </c>
      <c r="AU129" s="139" t="s">
        <v>82</v>
      </c>
      <c r="AY129" s="17" t="s">
        <v>158</v>
      </c>
      <c r="BE129" s="140">
        <f t="shared" ref="BE129:BE148" si="4">IF(N129="základní",J129,0)</f>
        <v>0</v>
      </c>
      <c r="BF129" s="140">
        <f t="shared" ref="BF129:BF148" si="5">IF(N129="snížená",J129,0)</f>
        <v>0</v>
      </c>
      <c r="BG129" s="140">
        <f t="shared" ref="BG129:BG148" si="6">IF(N129="zákl. přenesená",J129,0)</f>
        <v>0</v>
      </c>
      <c r="BH129" s="140">
        <f t="shared" ref="BH129:BH148" si="7">IF(N129="sníž. přenesená",J129,0)</f>
        <v>0</v>
      </c>
      <c r="BI129" s="140">
        <f t="shared" ref="BI129:BI148" si="8">IF(N129="nulová",J129,0)</f>
        <v>0</v>
      </c>
      <c r="BJ129" s="17" t="s">
        <v>80</v>
      </c>
      <c r="BK129" s="140">
        <f t="shared" ref="BK129:BK148" si="9">ROUND(I129*H129,2)</f>
        <v>0</v>
      </c>
      <c r="BL129" s="17" t="s">
        <v>255</v>
      </c>
      <c r="BM129" s="139" t="s">
        <v>82</v>
      </c>
    </row>
    <row r="130" spans="2:65" s="1" customFormat="1" ht="16.5" customHeight="1">
      <c r="B130" s="128"/>
      <c r="C130" s="129" t="s">
        <v>82</v>
      </c>
      <c r="D130" s="129" t="s">
        <v>160</v>
      </c>
      <c r="E130" s="130" t="s">
        <v>3889</v>
      </c>
      <c r="F130" s="131" t="s">
        <v>3890</v>
      </c>
      <c r="G130" s="132" t="s">
        <v>3888</v>
      </c>
      <c r="H130" s="133">
        <v>1</v>
      </c>
      <c r="I130" s="184"/>
      <c r="J130" s="134">
        <f t="shared" si="0"/>
        <v>0</v>
      </c>
      <c r="K130" s="131" t="s">
        <v>1</v>
      </c>
      <c r="L130" s="29"/>
      <c r="M130" s="135" t="s">
        <v>1</v>
      </c>
      <c r="N130" s="136" t="s">
        <v>37</v>
      </c>
      <c r="O130" s="137">
        <v>0</v>
      </c>
      <c r="P130" s="137">
        <f t="shared" si="1"/>
        <v>0</v>
      </c>
      <c r="Q130" s="137">
        <v>0</v>
      </c>
      <c r="R130" s="137">
        <f t="shared" si="2"/>
        <v>0</v>
      </c>
      <c r="S130" s="137">
        <v>0</v>
      </c>
      <c r="T130" s="138">
        <f t="shared" si="3"/>
        <v>0</v>
      </c>
      <c r="AR130" s="139" t="s">
        <v>255</v>
      </c>
      <c r="AT130" s="139" t="s">
        <v>160</v>
      </c>
      <c r="AU130" s="139" t="s">
        <v>82</v>
      </c>
      <c r="AY130" s="17" t="s">
        <v>158</v>
      </c>
      <c r="BE130" s="140">
        <f t="shared" si="4"/>
        <v>0</v>
      </c>
      <c r="BF130" s="140">
        <f t="shared" si="5"/>
        <v>0</v>
      </c>
      <c r="BG130" s="140">
        <f t="shared" si="6"/>
        <v>0</v>
      </c>
      <c r="BH130" s="140">
        <f t="shared" si="7"/>
        <v>0</v>
      </c>
      <c r="BI130" s="140">
        <f t="shared" si="8"/>
        <v>0</v>
      </c>
      <c r="BJ130" s="17" t="s">
        <v>80</v>
      </c>
      <c r="BK130" s="140">
        <f t="shared" si="9"/>
        <v>0</v>
      </c>
      <c r="BL130" s="17" t="s">
        <v>255</v>
      </c>
      <c r="BM130" s="139" t="s">
        <v>165</v>
      </c>
    </row>
    <row r="131" spans="2:65" s="1" customFormat="1" ht="49.15" customHeight="1">
      <c r="B131" s="128"/>
      <c r="C131" s="159" t="s">
        <v>178</v>
      </c>
      <c r="D131" s="159" t="s">
        <v>242</v>
      </c>
      <c r="E131" s="160" t="s">
        <v>3891</v>
      </c>
      <c r="F131" s="161" t="s">
        <v>3892</v>
      </c>
      <c r="G131" s="162" t="s">
        <v>3888</v>
      </c>
      <c r="H131" s="163">
        <v>1</v>
      </c>
      <c r="I131" s="188"/>
      <c r="J131" s="164">
        <f t="shared" si="0"/>
        <v>0</v>
      </c>
      <c r="K131" s="161" t="s">
        <v>1</v>
      </c>
      <c r="L131" s="165"/>
      <c r="M131" s="166" t="s">
        <v>1</v>
      </c>
      <c r="N131" s="167" t="s">
        <v>37</v>
      </c>
      <c r="O131" s="137">
        <v>0</v>
      </c>
      <c r="P131" s="137">
        <f t="shared" si="1"/>
        <v>0</v>
      </c>
      <c r="Q131" s="137">
        <v>0</v>
      </c>
      <c r="R131" s="137">
        <f t="shared" si="2"/>
        <v>0</v>
      </c>
      <c r="S131" s="137">
        <v>0</v>
      </c>
      <c r="T131" s="138">
        <f t="shared" si="3"/>
        <v>0</v>
      </c>
      <c r="AR131" s="139" t="s">
        <v>357</v>
      </c>
      <c r="AT131" s="139" t="s">
        <v>242</v>
      </c>
      <c r="AU131" s="139" t="s">
        <v>82</v>
      </c>
      <c r="AY131" s="17" t="s">
        <v>158</v>
      </c>
      <c r="BE131" s="140">
        <f t="shared" si="4"/>
        <v>0</v>
      </c>
      <c r="BF131" s="140">
        <f t="shared" si="5"/>
        <v>0</v>
      </c>
      <c r="BG131" s="140">
        <f t="shared" si="6"/>
        <v>0</v>
      </c>
      <c r="BH131" s="140">
        <f t="shared" si="7"/>
        <v>0</v>
      </c>
      <c r="BI131" s="140">
        <f t="shared" si="8"/>
        <v>0</v>
      </c>
      <c r="BJ131" s="17" t="s">
        <v>80</v>
      </c>
      <c r="BK131" s="140">
        <f t="shared" si="9"/>
        <v>0</v>
      </c>
      <c r="BL131" s="17" t="s">
        <v>255</v>
      </c>
      <c r="BM131" s="139" t="s">
        <v>191</v>
      </c>
    </row>
    <row r="132" spans="2:65" s="1" customFormat="1" ht="49.15" customHeight="1">
      <c r="B132" s="128"/>
      <c r="C132" s="159" t="s">
        <v>165</v>
      </c>
      <c r="D132" s="159" t="s">
        <v>242</v>
      </c>
      <c r="E132" s="160" t="s">
        <v>3893</v>
      </c>
      <c r="F132" s="161" t="s">
        <v>3894</v>
      </c>
      <c r="G132" s="162" t="s">
        <v>3888</v>
      </c>
      <c r="H132" s="163">
        <v>1</v>
      </c>
      <c r="I132" s="188"/>
      <c r="J132" s="164">
        <f t="shared" si="0"/>
        <v>0</v>
      </c>
      <c r="K132" s="161" t="s">
        <v>1</v>
      </c>
      <c r="L132" s="165"/>
      <c r="M132" s="166" t="s">
        <v>1</v>
      </c>
      <c r="N132" s="167" t="s">
        <v>37</v>
      </c>
      <c r="O132" s="137">
        <v>0</v>
      </c>
      <c r="P132" s="137">
        <f t="shared" si="1"/>
        <v>0</v>
      </c>
      <c r="Q132" s="137">
        <v>0</v>
      </c>
      <c r="R132" s="137">
        <f t="shared" si="2"/>
        <v>0</v>
      </c>
      <c r="S132" s="137">
        <v>0</v>
      </c>
      <c r="T132" s="138">
        <f t="shared" si="3"/>
        <v>0</v>
      </c>
      <c r="AR132" s="139" t="s">
        <v>357</v>
      </c>
      <c r="AT132" s="139" t="s">
        <v>242</v>
      </c>
      <c r="AU132" s="139" t="s">
        <v>82</v>
      </c>
      <c r="AY132" s="17" t="s">
        <v>158</v>
      </c>
      <c r="BE132" s="140">
        <f t="shared" si="4"/>
        <v>0</v>
      </c>
      <c r="BF132" s="140">
        <f t="shared" si="5"/>
        <v>0</v>
      </c>
      <c r="BG132" s="140">
        <f t="shared" si="6"/>
        <v>0</v>
      </c>
      <c r="BH132" s="140">
        <f t="shared" si="7"/>
        <v>0</v>
      </c>
      <c r="BI132" s="140">
        <f t="shared" si="8"/>
        <v>0</v>
      </c>
      <c r="BJ132" s="17" t="s">
        <v>80</v>
      </c>
      <c r="BK132" s="140">
        <f t="shared" si="9"/>
        <v>0</v>
      </c>
      <c r="BL132" s="17" t="s">
        <v>255</v>
      </c>
      <c r="BM132" s="139" t="s">
        <v>209</v>
      </c>
    </row>
    <row r="133" spans="2:65" s="1" customFormat="1" ht="24.2" customHeight="1">
      <c r="B133" s="128"/>
      <c r="C133" s="159" t="s">
        <v>185</v>
      </c>
      <c r="D133" s="159" t="s">
        <v>242</v>
      </c>
      <c r="E133" s="160" t="s">
        <v>3895</v>
      </c>
      <c r="F133" s="161" t="s">
        <v>3896</v>
      </c>
      <c r="G133" s="162" t="s">
        <v>3888</v>
      </c>
      <c r="H133" s="163">
        <v>1</v>
      </c>
      <c r="I133" s="188"/>
      <c r="J133" s="164">
        <f t="shared" si="0"/>
        <v>0</v>
      </c>
      <c r="K133" s="161" t="s">
        <v>1</v>
      </c>
      <c r="L133" s="165"/>
      <c r="M133" s="166" t="s">
        <v>1</v>
      </c>
      <c r="N133" s="167" t="s">
        <v>37</v>
      </c>
      <c r="O133" s="137">
        <v>0</v>
      </c>
      <c r="P133" s="137">
        <f t="shared" si="1"/>
        <v>0</v>
      </c>
      <c r="Q133" s="137">
        <v>0</v>
      </c>
      <c r="R133" s="137">
        <f t="shared" si="2"/>
        <v>0</v>
      </c>
      <c r="S133" s="137">
        <v>0</v>
      </c>
      <c r="T133" s="138">
        <f t="shared" si="3"/>
        <v>0</v>
      </c>
      <c r="AR133" s="139" t="s">
        <v>357</v>
      </c>
      <c r="AT133" s="139" t="s">
        <v>242</v>
      </c>
      <c r="AU133" s="139" t="s">
        <v>82</v>
      </c>
      <c r="AY133" s="17" t="s">
        <v>158</v>
      </c>
      <c r="BE133" s="140">
        <f t="shared" si="4"/>
        <v>0</v>
      </c>
      <c r="BF133" s="140">
        <f t="shared" si="5"/>
        <v>0</v>
      </c>
      <c r="BG133" s="140">
        <f t="shared" si="6"/>
        <v>0</v>
      </c>
      <c r="BH133" s="140">
        <f t="shared" si="7"/>
        <v>0</v>
      </c>
      <c r="BI133" s="140">
        <f t="shared" si="8"/>
        <v>0</v>
      </c>
      <c r="BJ133" s="17" t="s">
        <v>80</v>
      </c>
      <c r="BK133" s="140">
        <f t="shared" si="9"/>
        <v>0</v>
      </c>
      <c r="BL133" s="17" t="s">
        <v>255</v>
      </c>
      <c r="BM133" s="139" t="s">
        <v>221</v>
      </c>
    </row>
    <row r="134" spans="2:65" s="1" customFormat="1" ht="16.5" customHeight="1">
      <c r="B134" s="128"/>
      <c r="C134" s="159" t="s">
        <v>191</v>
      </c>
      <c r="D134" s="159" t="s">
        <v>242</v>
      </c>
      <c r="E134" s="160" t="s">
        <v>3897</v>
      </c>
      <c r="F134" s="161" t="s">
        <v>3898</v>
      </c>
      <c r="G134" s="162" t="s">
        <v>3888</v>
      </c>
      <c r="H134" s="163">
        <v>1</v>
      </c>
      <c r="I134" s="188"/>
      <c r="J134" s="164">
        <f t="shared" si="0"/>
        <v>0</v>
      </c>
      <c r="K134" s="161" t="s">
        <v>1</v>
      </c>
      <c r="L134" s="165"/>
      <c r="M134" s="166" t="s">
        <v>1</v>
      </c>
      <c r="N134" s="167" t="s">
        <v>37</v>
      </c>
      <c r="O134" s="137">
        <v>0</v>
      </c>
      <c r="P134" s="137">
        <f t="shared" si="1"/>
        <v>0</v>
      </c>
      <c r="Q134" s="137">
        <v>0</v>
      </c>
      <c r="R134" s="137">
        <f t="shared" si="2"/>
        <v>0</v>
      </c>
      <c r="S134" s="137">
        <v>0</v>
      </c>
      <c r="T134" s="138">
        <f t="shared" si="3"/>
        <v>0</v>
      </c>
      <c r="AR134" s="139" t="s">
        <v>357</v>
      </c>
      <c r="AT134" s="139" t="s">
        <v>242</v>
      </c>
      <c r="AU134" s="139" t="s">
        <v>82</v>
      </c>
      <c r="AY134" s="17" t="s">
        <v>158</v>
      </c>
      <c r="BE134" s="140">
        <f t="shared" si="4"/>
        <v>0</v>
      </c>
      <c r="BF134" s="140">
        <f t="shared" si="5"/>
        <v>0</v>
      </c>
      <c r="BG134" s="140">
        <f t="shared" si="6"/>
        <v>0</v>
      </c>
      <c r="BH134" s="140">
        <f t="shared" si="7"/>
        <v>0</v>
      </c>
      <c r="BI134" s="140">
        <f t="shared" si="8"/>
        <v>0</v>
      </c>
      <c r="BJ134" s="17" t="s">
        <v>80</v>
      </c>
      <c r="BK134" s="140">
        <f t="shared" si="9"/>
        <v>0</v>
      </c>
      <c r="BL134" s="17" t="s">
        <v>255</v>
      </c>
      <c r="BM134" s="139" t="s">
        <v>234</v>
      </c>
    </row>
    <row r="135" spans="2:65" s="1" customFormat="1" ht="21.75" customHeight="1">
      <c r="B135" s="128"/>
      <c r="C135" s="159" t="s">
        <v>209</v>
      </c>
      <c r="D135" s="159" t="s">
        <v>242</v>
      </c>
      <c r="E135" s="160" t="s">
        <v>3899</v>
      </c>
      <c r="F135" s="161" t="s">
        <v>3900</v>
      </c>
      <c r="G135" s="162" t="s">
        <v>3888</v>
      </c>
      <c r="H135" s="163">
        <v>1</v>
      </c>
      <c r="I135" s="188"/>
      <c r="J135" s="164">
        <f t="shared" si="0"/>
        <v>0</v>
      </c>
      <c r="K135" s="161" t="s">
        <v>1</v>
      </c>
      <c r="L135" s="165"/>
      <c r="M135" s="166" t="s">
        <v>1</v>
      </c>
      <c r="N135" s="167" t="s">
        <v>37</v>
      </c>
      <c r="O135" s="137">
        <v>0</v>
      </c>
      <c r="P135" s="137">
        <f t="shared" si="1"/>
        <v>0</v>
      </c>
      <c r="Q135" s="137">
        <v>0</v>
      </c>
      <c r="R135" s="137">
        <f t="shared" si="2"/>
        <v>0</v>
      </c>
      <c r="S135" s="137">
        <v>0</v>
      </c>
      <c r="T135" s="138">
        <f t="shared" si="3"/>
        <v>0</v>
      </c>
      <c r="AR135" s="139" t="s">
        <v>357</v>
      </c>
      <c r="AT135" s="139" t="s">
        <v>242</v>
      </c>
      <c r="AU135" s="139" t="s">
        <v>82</v>
      </c>
      <c r="AY135" s="17" t="s">
        <v>158</v>
      </c>
      <c r="BE135" s="140">
        <f t="shared" si="4"/>
        <v>0</v>
      </c>
      <c r="BF135" s="140">
        <f t="shared" si="5"/>
        <v>0</v>
      </c>
      <c r="BG135" s="140">
        <f t="shared" si="6"/>
        <v>0</v>
      </c>
      <c r="BH135" s="140">
        <f t="shared" si="7"/>
        <v>0</v>
      </c>
      <c r="BI135" s="140">
        <f t="shared" si="8"/>
        <v>0</v>
      </c>
      <c r="BJ135" s="17" t="s">
        <v>80</v>
      </c>
      <c r="BK135" s="140">
        <f t="shared" si="9"/>
        <v>0</v>
      </c>
      <c r="BL135" s="17" t="s">
        <v>255</v>
      </c>
      <c r="BM135" s="139" t="s">
        <v>246</v>
      </c>
    </row>
    <row r="136" spans="2:65" s="1" customFormat="1" ht="24.2" customHeight="1">
      <c r="B136" s="128"/>
      <c r="C136" s="159" t="s">
        <v>215</v>
      </c>
      <c r="D136" s="159" t="s">
        <v>242</v>
      </c>
      <c r="E136" s="160" t="s">
        <v>3901</v>
      </c>
      <c r="F136" s="161" t="s">
        <v>3902</v>
      </c>
      <c r="G136" s="162" t="s">
        <v>3903</v>
      </c>
      <c r="H136" s="163">
        <v>10</v>
      </c>
      <c r="I136" s="188"/>
      <c r="J136" s="164">
        <f t="shared" si="0"/>
        <v>0</v>
      </c>
      <c r="K136" s="161" t="s">
        <v>1</v>
      </c>
      <c r="L136" s="165"/>
      <c r="M136" s="166" t="s">
        <v>1</v>
      </c>
      <c r="N136" s="167" t="s">
        <v>37</v>
      </c>
      <c r="O136" s="137">
        <v>0</v>
      </c>
      <c r="P136" s="137">
        <f t="shared" si="1"/>
        <v>0</v>
      </c>
      <c r="Q136" s="137">
        <v>0</v>
      </c>
      <c r="R136" s="137">
        <f t="shared" si="2"/>
        <v>0</v>
      </c>
      <c r="S136" s="137">
        <v>0</v>
      </c>
      <c r="T136" s="138">
        <f t="shared" si="3"/>
        <v>0</v>
      </c>
      <c r="AR136" s="139" t="s">
        <v>357</v>
      </c>
      <c r="AT136" s="139" t="s">
        <v>242</v>
      </c>
      <c r="AU136" s="139" t="s">
        <v>82</v>
      </c>
      <c r="AY136" s="17" t="s">
        <v>158</v>
      </c>
      <c r="BE136" s="140">
        <f t="shared" si="4"/>
        <v>0</v>
      </c>
      <c r="BF136" s="140">
        <f t="shared" si="5"/>
        <v>0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7" t="s">
        <v>80</v>
      </c>
      <c r="BK136" s="140">
        <f t="shared" si="9"/>
        <v>0</v>
      </c>
      <c r="BL136" s="17" t="s">
        <v>255</v>
      </c>
      <c r="BM136" s="139" t="s">
        <v>255</v>
      </c>
    </row>
    <row r="137" spans="2:65" s="1" customFormat="1" ht="16.5" customHeight="1">
      <c r="B137" s="128"/>
      <c r="C137" s="159" t="s">
        <v>221</v>
      </c>
      <c r="D137" s="159" t="s">
        <v>242</v>
      </c>
      <c r="E137" s="160" t="s">
        <v>3904</v>
      </c>
      <c r="F137" s="161" t="s">
        <v>3905</v>
      </c>
      <c r="G137" s="162" t="s">
        <v>3888</v>
      </c>
      <c r="H137" s="163">
        <v>1</v>
      </c>
      <c r="I137" s="188"/>
      <c r="J137" s="164">
        <f t="shared" si="0"/>
        <v>0</v>
      </c>
      <c r="K137" s="161" t="s">
        <v>1</v>
      </c>
      <c r="L137" s="165"/>
      <c r="M137" s="166" t="s">
        <v>1</v>
      </c>
      <c r="N137" s="167" t="s">
        <v>37</v>
      </c>
      <c r="O137" s="137">
        <v>0</v>
      </c>
      <c r="P137" s="137">
        <f t="shared" si="1"/>
        <v>0</v>
      </c>
      <c r="Q137" s="137">
        <v>0</v>
      </c>
      <c r="R137" s="137">
        <f t="shared" si="2"/>
        <v>0</v>
      </c>
      <c r="S137" s="137">
        <v>0</v>
      </c>
      <c r="T137" s="138">
        <f t="shared" si="3"/>
        <v>0</v>
      </c>
      <c r="AR137" s="139" t="s">
        <v>357</v>
      </c>
      <c r="AT137" s="139" t="s">
        <v>242</v>
      </c>
      <c r="AU137" s="139" t="s">
        <v>82</v>
      </c>
      <c r="AY137" s="17" t="s">
        <v>158</v>
      </c>
      <c r="BE137" s="140">
        <f t="shared" si="4"/>
        <v>0</v>
      </c>
      <c r="BF137" s="140">
        <f t="shared" si="5"/>
        <v>0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7" t="s">
        <v>80</v>
      </c>
      <c r="BK137" s="140">
        <f t="shared" si="9"/>
        <v>0</v>
      </c>
      <c r="BL137" s="17" t="s">
        <v>255</v>
      </c>
      <c r="BM137" s="139" t="s">
        <v>264</v>
      </c>
    </row>
    <row r="138" spans="2:65" s="1" customFormat="1" ht="16.5" customHeight="1">
      <c r="B138" s="128"/>
      <c r="C138" s="129" t="s">
        <v>201</v>
      </c>
      <c r="D138" s="129" t="s">
        <v>160</v>
      </c>
      <c r="E138" s="130" t="s">
        <v>3906</v>
      </c>
      <c r="F138" s="131" t="s">
        <v>3907</v>
      </c>
      <c r="G138" s="132" t="s">
        <v>3888</v>
      </c>
      <c r="H138" s="133">
        <v>1</v>
      </c>
      <c r="I138" s="184"/>
      <c r="J138" s="134">
        <f t="shared" si="0"/>
        <v>0</v>
      </c>
      <c r="K138" s="131" t="s">
        <v>1</v>
      </c>
      <c r="L138" s="29"/>
      <c r="M138" s="135" t="s">
        <v>1</v>
      </c>
      <c r="N138" s="136" t="s">
        <v>37</v>
      </c>
      <c r="O138" s="137">
        <v>0</v>
      </c>
      <c r="P138" s="137">
        <f t="shared" si="1"/>
        <v>0</v>
      </c>
      <c r="Q138" s="137">
        <v>0</v>
      </c>
      <c r="R138" s="137">
        <f t="shared" si="2"/>
        <v>0</v>
      </c>
      <c r="S138" s="137">
        <v>0</v>
      </c>
      <c r="T138" s="138">
        <f t="shared" si="3"/>
        <v>0</v>
      </c>
      <c r="AR138" s="139" t="s">
        <v>255</v>
      </c>
      <c r="AT138" s="139" t="s">
        <v>160</v>
      </c>
      <c r="AU138" s="139" t="s">
        <v>82</v>
      </c>
      <c r="AY138" s="17" t="s">
        <v>158</v>
      </c>
      <c r="BE138" s="140">
        <f t="shared" si="4"/>
        <v>0</v>
      </c>
      <c r="BF138" s="140">
        <f t="shared" si="5"/>
        <v>0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7" t="s">
        <v>80</v>
      </c>
      <c r="BK138" s="140">
        <f t="shared" si="9"/>
        <v>0</v>
      </c>
      <c r="BL138" s="17" t="s">
        <v>255</v>
      </c>
      <c r="BM138" s="139" t="s">
        <v>272</v>
      </c>
    </row>
    <row r="139" spans="2:65" s="1" customFormat="1" ht="33" customHeight="1">
      <c r="B139" s="128"/>
      <c r="C139" s="159" t="s">
        <v>234</v>
      </c>
      <c r="D139" s="159" t="s">
        <v>242</v>
      </c>
      <c r="E139" s="160" t="s">
        <v>3908</v>
      </c>
      <c r="F139" s="161" t="s">
        <v>3909</v>
      </c>
      <c r="G139" s="162" t="s">
        <v>3888</v>
      </c>
      <c r="H139" s="163">
        <v>1</v>
      </c>
      <c r="I139" s="188"/>
      <c r="J139" s="164">
        <f t="shared" si="0"/>
        <v>0</v>
      </c>
      <c r="K139" s="161" t="s">
        <v>1</v>
      </c>
      <c r="L139" s="165"/>
      <c r="M139" s="166" t="s">
        <v>1</v>
      </c>
      <c r="N139" s="167" t="s">
        <v>37</v>
      </c>
      <c r="O139" s="137">
        <v>0</v>
      </c>
      <c r="P139" s="137">
        <f t="shared" si="1"/>
        <v>0</v>
      </c>
      <c r="Q139" s="137">
        <v>0</v>
      </c>
      <c r="R139" s="137">
        <f t="shared" si="2"/>
        <v>0</v>
      </c>
      <c r="S139" s="137">
        <v>0</v>
      </c>
      <c r="T139" s="138">
        <f t="shared" si="3"/>
        <v>0</v>
      </c>
      <c r="AR139" s="139" t="s">
        <v>357</v>
      </c>
      <c r="AT139" s="139" t="s">
        <v>242</v>
      </c>
      <c r="AU139" s="139" t="s">
        <v>82</v>
      </c>
      <c r="AY139" s="17" t="s">
        <v>158</v>
      </c>
      <c r="BE139" s="140">
        <f t="shared" si="4"/>
        <v>0</v>
      </c>
      <c r="BF139" s="140">
        <f t="shared" si="5"/>
        <v>0</v>
      </c>
      <c r="BG139" s="140">
        <f t="shared" si="6"/>
        <v>0</v>
      </c>
      <c r="BH139" s="140">
        <f t="shared" si="7"/>
        <v>0</v>
      </c>
      <c r="BI139" s="140">
        <f t="shared" si="8"/>
        <v>0</v>
      </c>
      <c r="BJ139" s="17" t="s">
        <v>80</v>
      </c>
      <c r="BK139" s="140">
        <f t="shared" si="9"/>
        <v>0</v>
      </c>
      <c r="BL139" s="17" t="s">
        <v>255</v>
      </c>
      <c r="BM139" s="139" t="s">
        <v>285</v>
      </c>
    </row>
    <row r="140" spans="2:65" s="1" customFormat="1" ht="33" customHeight="1">
      <c r="B140" s="128"/>
      <c r="C140" s="159" t="s">
        <v>241</v>
      </c>
      <c r="D140" s="159" t="s">
        <v>242</v>
      </c>
      <c r="E140" s="160" t="s">
        <v>3910</v>
      </c>
      <c r="F140" s="161" t="s">
        <v>3911</v>
      </c>
      <c r="G140" s="162" t="s">
        <v>3888</v>
      </c>
      <c r="H140" s="163">
        <v>3</v>
      </c>
      <c r="I140" s="188"/>
      <c r="J140" s="164">
        <f t="shared" si="0"/>
        <v>0</v>
      </c>
      <c r="K140" s="161" t="s">
        <v>1</v>
      </c>
      <c r="L140" s="165"/>
      <c r="M140" s="166" t="s">
        <v>1</v>
      </c>
      <c r="N140" s="167" t="s">
        <v>37</v>
      </c>
      <c r="O140" s="137">
        <v>0</v>
      </c>
      <c r="P140" s="137">
        <f t="shared" si="1"/>
        <v>0</v>
      </c>
      <c r="Q140" s="137">
        <v>0</v>
      </c>
      <c r="R140" s="137">
        <f t="shared" si="2"/>
        <v>0</v>
      </c>
      <c r="S140" s="137">
        <v>0</v>
      </c>
      <c r="T140" s="138">
        <f t="shared" si="3"/>
        <v>0</v>
      </c>
      <c r="AR140" s="139" t="s">
        <v>357</v>
      </c>
      <c r="AT140" s="139" t="s">
        <v>242</v>
      </c>
      <c r="AU140" s="139" t="s">
        <v>82</v>
      </c>
      <c r="AY140" s="17" t="s">
        <v>158</v>
      </c>
      <c r="BE140" s="140">
        <f t="shared" si="4"/>
        <v>0</v>
      </c>
      <c r="BF140" s="140">
        <f t="shared" si="5"/>
        <v>0</v>
      </c>
      <c r="BG140" s="140">
        <f t="shared" si="6"/>
        <v>0</v>
      </c>
      <c r="BH140" s="140">
        <f t="shared" si="7"/>
        <v>0</v>
      </c>
      <c r="BI140" s="140">
        <f t="shared" si="8"/>
        <v>0</v>
      </c>
      <c r="BJ140" s="17" t="s">
        <v>80</v>
      </c>
      <c r="BK140" s="140">
        <f t="shared" si="9"/>
        <v>0</v>
      </c>
      <c r="BL140" s="17" t="s">
        <v>255</v>
      </c>
      <c r="BM140" s="139" t="s">
        <v>301</v>
      </c>
    </row>
    <row r="141" spans="2:65" s="1" customFormat="1" ht="16.5" customHeight="1">
      <c r="B141" s="128"/>
      <c r="C141" s="129" t="s">
        <v>246</v>
      </c>
      <c r="D141" s="129" t="s">
        <v>160</v>
      </c>
      <c r="E141" s="130" t="s">
        <v>3912</v>
      </c>
      <c r="F141" s="131" t="s">
        <v>3890</v>
      </c>
      <c r="G141" s="132" t="s">
        <v>3888</v>
      </c>
      <c r="H141" s="133">
        <v>1</v>
      </c>
      <c r="I141" s="184"/>
      <c r="J141" s="134">
        <f t="shared" si="0"/>
        <v>0</v>
      </c>
      <c r="K141" s="131" t="s">
        <v>1</v>
      </c>
      <c r="L141" s="29"/>
      <c r="M141" s="135" t="s">
        <v>1</v>
      </c>
      <c r="N141" s="136" t="s">
        <v>37</v>
      </c>
      <c r="O141" s="137">
        <v>0</v>
      </c>
      <c r="P141" s="137">
        <f t="shared" si="1"/>
        <v>0</v>
      </c>
      <c r="Q141" s="137">
        <v>0</v>
      </c>
      <c r="R141" s="137">
        <f t="shared" si="2"/>
        <v>0</v>
      </c>
      <c r="S141" s="137">
        <v>0</v>
      </c>
      <c r="T141" s="138">
        <f t="shared" si="3"/>
        <v>0</v>
      </c>
      <c r="AR141" s="139" t="s">
        <v>255</v>
      </c>
      <c r="AT141" s="139" t="s">
        <v>160</v>
      </c>
      <c r="AU141" s="139" t="s">
        <v>82</v>
      </c>
      <c r="AY141" s="17" t="s">
        <v>158</v>
      </c>
      <c r="BE141" s="140">
        <f t="shared" si="4"/>
        <v>0</v>
      </c>
      <c r="BF141" s="140">
        <f t="shared" si="5"/>
        <v>0</v>
      </c>
      <c r="BG141" s="140">
        <f t="shared" si="6"/>
        <v>0</v>
      </c>
      <c r="BH141" s="140">
        <f t="shared" si="7"/>
        <v>0</v>
      </c>
      <c r="BI141" s="140">
        <f t="shared" si="8"/>
        <v>0</v>
      </c>
      <c r="BJ141" s="17" t="s">
        <v>80</v>
      </c>
      <c r="BK141" s="140">
        <f t="shared" si="9"/>
        <v>0</v>
      </c>
      <c r="BL141" s="17" t="s">
        <v>255</v>
      </c>
      <c r="BM141" s="139" t="s">
        <v>313</v>
      </c>
    </row>
    <row r="142" spans="2:65" s="1" customFormat="1" ht="76.349999999999994" customHeight="1">
      <c r="B142" s="128"/>
      <c r="C142" s="159" t="s">
        <v>8</v>
      </c>
      <c r="D142" s="159" t="s">
        <v>242</v>
      </c>
      <c r="E142" s="160" t="s">
        <v>3913</v>
      </c>
      <c r="F142" s="161" t="s">
        <v>3914</v>
      </c>
      <c r="G142" s="162" t="s">
        <v>3888</v>
      </c>
      <c r="H142" s="163">
        <v>2</v>
      </c>
      <c r="I142" s="188"/>
      <c r="J142" s="164">
        <f t="shared" si="0"/>
        <v>0</v>
      </c>
      <c r="K142" s="161" t="s">
        <v>1</v>
      </c>
      <c r="L142" s="165"/>
      <c r="M142" s="166" t="s">
        <v>1</v>
      </c>
      <c r="N142" s="167" t="s">
        <v>37</v>
      </c>
      <c r="O142" s="137">
        <v>0</v>
      </c>
      <c r="P142" s="137">
        <f t="shared" si="1"/>
        <v>0</v>
      </c>
      <c r="Q142" s="137">
        <v>0</v>
      </c>
      <c r="R142" s="137">
        <f t="shared" si="2"/>
        <v>0</v>
      </c>
      <c r="S142" s="137">
        <v>0</v>
      </c>
      <c r="T142" s="138">
        <f t="shared" si="3"/>
        <v>0</v>
      </c>
      <c r="AR142" s="139" t="s">
        <v>357</v>
      </c>
      <c r="AT142" s="139" t="s">
        <v>242</v>
      </c>
      <c r="AU142" s="139" t="s">
        <v>82</v>
      </c>
      <c r="AY142" s="17" t="s">
        <v>158</v>
      </c>
      <c r="BE142" s="140">
        <f t="shared" si="4"/>
        <v>0</v>
      </c>
      <c r="BF142" s="140">
        <f t="shared" si="5"/>
        <v>0</v>
      </c>
      <c r="BG142" s="140">
        <f t="shared" si="6"/>
        <v>0</v>
      </c>
      <c r="BH142" s="140">
        <f t="shared" si="7"/>
        <v>0</v>
      </c>
      <c r="BI142" s="140">
        <f t="shared" si="8"/>
        <v>0</v>
      </c>
      <c r="BJ142" s="17" t="s">
        <v>80</v>
      </c>
      <c r="BK142" s="140">
        <f t="shared" si="9"/>
        <v>0</v>
      </c>
      <c r="BL142" s="17" t="s">
        <v>255</v>
      </c>
      <c r="BM142" s="139" t="s">
        <v>232</v>
      </c>
    </row>
    <row r="143" spans="2:65" s="1" customFormat="1" ht="16.5" customHeight="1">
      <c r="B143" s="128"/>
      <c r="C143" s="129" t="s">
        <v>255</v>
      </c>
      <c r="D143" s="129" t="s">
        <v>160</v>
      </c>
      <c r="E143" s="130" t="s">
        <v>3915</v>
      </c>
      <c r="F143" s="131" t="s">
        <v>3890</v>
      </c>
      <c r="G143" s="132" t="s">
        <v>3888</v>
      </c>
      <c r="H143" s="133">
        <v>1</v>
      </c>
      <c r="I143" s="184"/>
      <c r="J143" s="134">
        <f t="shared" si="0"/>
        <v>0</v>
      </c>
      <c r="K143" s="131" t="s">
        <v>1</v>
      </c>
      <c r="L143" s="29"/>
      <c r="M143" s="135" t="s">
        <v>1</v>
      </c>
      <c r="N143" s="136" t="s">
        <v>37</v>
      </c>
      <c r="O143" s="137">
        <v>0</v>
      </c>
      <c r="P143" s="137">
        <f t="shared" si="1"/>
        <v>0</v>
      </c>
      <c r="Q143" s="137">
        <v>0</v>
      </c>
      <c r="R143" s="137">
        <f t="shared" si="2"/>
        <v>0</v>
      </c>
      <c r="S143" s="137">
        <v>0</v>
      </c>
      <c r="T143" s="138">
        <f t="shared" si="3"/>
        <v>0</v>
      </c>
      <c r="AR143" s="139" t="s">
        <v>255</v>
      </c>
      <c r="AT143" s="139" t="s">
        <v>160</v>
      </c>
      <c r="AU143" s="139" t="s">
        <v>82</v>
      </c>
      <c r="AY143" s="17" t="s">
        <v>158</v>
      </c>
      <c r="BE143" s="140">
        <f t="shared" si="4"/>
        <v>0</v>
      </c>
      <c r="BF143" s="140">
        <f t="shared" si="5"/>
        <v>0</v>
      </c>
      <c r="BG143" s="140">
        <f t="shared" si="6"/>
        <v>0</v>
      </c>
      <c r="BH143" s="140">
        <f t="shared" si="7"/>
        <v>0</v>
      </c>
      <c r="BI143" s="140">
        <f t="shared" si="8"/>
        <v>0</v>
      </c>
      <c r="BJ143" s="17" t="s">
        <v>80</v>
      </c>
      <c r="BK143" s="140">
        <f t="shared" si="9"/>
        <v>0</v>
      </c>
      <c r="BL143" s="17" t="s">
        <v>255</v>
      </c>
      <c r="BM143" s="139" t="s">
        <v>347</v>
      </c>
    </row>
    <row r="144" spans="2:65" s="1" customFormat="1" ht="24.2" customHeight="1">
      <c r="B144" s="128"/>
      <c r="C144" s="159" t="s">
        <v>260</v>
      </c>
      <c r="D144" s="159" t="s">
        <v>242</v>
      </c>
      <c r="E144" s="160" t="s">
        <v>3916</v>
      </c>
      <c r="F144" s="161" t="s">
        <v>3917</v>
      </c>
      <c r="G144" s="162" t="s">
        <v>3888</v>
      </c>
      <c r="H144" s="163">
        <v>5</v>
      </c>
      <c r="I144" s="188"/>
      <c r="J144" s="164">
        <f t="shared" si="0"/>
        <v>0</v>
      </c>
      <c r="K144" s="161" t="s">
        <v>1</v>
      </c>
      <c r="L144" s="165"/>
      <c r="M144" s="166" t="s">
        <v>1</v>
      </c>
      <c r="N144" s="167" t="s">
        <v>37</v>
      </c>
      <c r="O144" s="137">
        <v>0</v>
      </c>
      <c r="P144" s="137">
        <f t="shared" si="1"/>
        <v>0</v>
      </c>
      <c r="Q144" s="137">
        <v>0</v>
      </c>
      <c r="R144" s="137">
        <f t="shared" si="2"/>
        <v>0</v>
      </c>
      <c r="S144" s="137">
        <v>0</v>
      </c>
      <c r="T144" s="138">
        <f t="shared" si="3"/>
        <v>0</v>
      </c>
      <c r="AR144" s="139" t="s">
        <v>357</v>
      </c>
      <c r="AT144" s="139" t="s">
        <v>242</v>
      </c>
      <c r="AU144" s="139" t="s">
        <v>82</v>
      </c>
      <c r="AY144" s="17" t="s">
        <v>158</v>
      </c>
      <c r="BE144" s="140">
        <f t="shared" si="4"/>
        <v>0</v>
      </c>
      <c r="BF144" s="140">
        <f t="shared" si="5"/>
        <v>0</v>
      </c>
      <c r="BG144" s="140">
        <f t="shared" si="6"/>
        <v>0</v>
      </c>
      <c r="BH144" s="140">
        <f t="shared" si="7"/>
        <v>0</v>
      </c>
      <c r="BI144" s="140">
        <f t="shared" si="8"/>
        <v>0</v>
      </c>
      <c r="BJ144" s="17" t="s">
        <v>80</v>
      </c>
      <c r="BK144" s="140">
        <f t="shared" si="9"/>
        <v>0</v>
      </c>
      <c r="BL144" s="17" t="s">
        <v>255</v>
      </c>
      <c r="BM144" s="139" t="s">
        <v>357</v>
      </c>
    </row>
    <row r="145" spans="2:65" s="1" customFormat="1" ht="16.5" customHeight="1">
      <c r="B145" s="128"/>
      <c r="C145" s="129" t="s">
        <v>264</v>
      </c>
      <c r="D145" s="129" t="s">
        <v>160</v>
      </c>
      <c r="E145" s="130" t="s">
        <v>3918</v>
      </c>
      <c r="F145" s="131" t="s">
        <v>3890</v>
      </c>
      <c r="G145" s="132" t="s">
        <v>3888</v>
      </c>
      <c r="H145" s="133">
        <v>1</v>
      </c>
      <c r="I145" s="184"/>
      <c r="J145" s="134">
        <f t="shared" si="0"/>
        <v>0</v>
      </c>
      <c r="K145" s="131" t="s">
        <v>1</v>
      </c>
      <c r="L145" s="29"/>
      <c r="M145" s="135" t="s">
        <v>1</v>
      </c>
      <c r="N145" s="136" t="s">
        <v>37</v>
      </c>
      <c r="O145" s="137">
        <v>0</v>
      </c>
      <c r="P145" s="137">
        <f t="shared" si="1"/>
        <v>0</v>
      </c>
      <c r="Q145" s="137">
        <v>0</v>
      </c>
      <c r="R145" s="137">
        <f t="shared" si="2"/>
        <v>0</v>
      </c>
      <c r="S145" s="137">
        <v>0</v>
      </c>
      <c r="T145" s="138">
        <f t="shared" si="3"/>
        <v>0</v>
      </c>
      <c r="AR145" s="139" t="s">
        <v>255</v>
      </c>
      <c r="AT145" s="139" t="s">
        <v>160</v>
      </c>
      <c r="AU145" s="139" t="s">
        <v>82</v>
      </c>
      <c r="AY145" s="17" t="s">
        <v>158</v>
      </c>
      <c r="BE145" s="140">
        <f t="shared" si="4"/>
        <v>0</v>
      </c>
      <c r="BF145" s="140">
        <f t="shared" si="5"/>
        <v>0</v>
      </c>
      <c r="BG145" s="140">
        <f t="shared" si="6"/>
        <v>0</v>
      </c>
      <c r="BH145" s="140">
        <f t="shared" si="7"/>
        <v>0</v>
      </c>
      <c r="BI145" s="140">
        <f t="shared" si="8"/>
        <v>0</v>
      </c>
      <c r="BJ145" s="17" t="s">
        <v>80</v>
      </c>
      <c r="BK145" s="140">
        <f t="shared" si="9"/>
        <v>0</v>
      </c>
      <c r="BL145" s="17" t="s">
        <v>255</v>
      </c>
      <c r="BM145" s="139" t="s">
        <v>370</v>
      </c>
    </row>
    <row r="146" spans="2:65" s="1" customFormat="1" ht="24.2" customHeight="1">
      <c r="B146" s="128"/>
      <c r="C146" s="159" t="s">
        <v>268</v>
      </c>
      <c r="D146" s="159" t="s">
        <v>242</v>
      </c>
      <c r="E146" s="160" t="s">
        <v>3919</v>
      </c>
      <c r="F146" s="161" t="s">
        <v>3920</v>
      </c>
      <c r="G146" s="162" t="s">
        <v>3888</v>
      </c>
      <c r="H146" s="163">
        <v>1</v>
      </c>
      <c r="I146" s="188"/>
      <c r="J146" s="164">
        <f t="shared" si="0"/>
        <v>0</v>
      </c>
      <c r="K146" s="161" t="s">
        <v>1</v>
      </c>
      <c r="L146" s="165"/>
      <c r="M146" s="166" t="s">
        <v>1</v>
      </c>
      <c r="N146" s="167" t="s">
        <v>37</v>
      </c>
      <c r="O146" s="137">
        <v>0</v>
      </c>
      <c r="P146" s="137">
        <f t="shared" si="1"/>
        <v>0</v>
      </c>
      <c r="Q146" s="137">
        <v>0</v>
      </c>
      <c r="R146" s="137">
        <f t="shared" si="2"/>
        <v>0</v>
      </c>
      <c r="S146" s="137">
        <v>0</v>
      </c>
      <c r="T146" s="138">
        <f t="shared" si="3"/>
        <v>0</v>
      </c>
      <c r="AR146" s="139" t="s">
        <v>357</v>
      </c>
      <c r="AT146" s="139" t="s">
        <v>242</v>
      </c>
      <c r="AU146" s="139" t="s">
        <v>82</v>
      </c>
      <c r="AY146" s="17" t="s">
        <v>158</v>
      </c>
      <c r="BE146" s="140">
        <f t="shared" si="4"/>
        <v>0</v>
      </c>
      <c r="BF146" s="140">
        <f t="shared" si="5"/>
        <v>0</v>
      </c>
      <c r="BG146" s="140">
        <f t="shared" si="6"/>
        <v>0</v>
      </c>
      <c r="BH146" s="140">
        <f t="shared" si="7"/>
        <v>0</v>
      </c>
      <c r="BI146" s="140">
        <f t="shared" si="8"/>
        <v>0</v>
      </c>
      <c r="BJ146" s="17" t="s">
        <v>80</v>
      </c>
      <c r="BK146" s="140">
        <f t="shared" si="9"/>
        <v>0</v>
      </c>
      <c r="BL146" s="17" t="s">
        <v>255</v>
      </c>
      <c r="BM146" s="139" t="s">
        <v>387</v>
      </c>
    </row>
    <row r="147" spans="2:65" s="1" customFormat="1" ht="24.2" customHeight="1">
      <c r="B147" s="128"/>
      <c r="C147" s="159" t="s">
        <v>272</v>
      </c>
      <c r="D147" s="159" t="s">
        <v>242</v>
      </c>
      <c r="E147" s="160" t="s">
        <v>3921</v>
      </c>
      <c r="F147" s="161" t="s">
        <v>3922</v>
      </c>
      <c r="G147" s="162" t="s">
        <v>3888</v>
      </c>
      <c r="H147" s="163">
        <v>1</v>
      </c>
      <c r="I147" s="188"/>
      <c r="J147" s="164">
        <f t="shared" si="0"/>
        <v>0</v>
      </c>
      <c r="K147" s="161" t="s">
        <v>1</v>
      </c>
      <c r="L147" s="165"/>
      <c r="M147" s="166" t="s">
        <v>1</v>
      </c>
      <c r="N147" s="167" t="s">
        <v>37</v>
      </c>
      <c r="O147" s="137">
        <v>0</v>
      </c>
      <c r="P147" s="137">
        <f t="shared" si="1"/>
        <v>0</v>
      </c>
      <c r="Q147" s="137">
        <v>0</v>
      </c>
      <c r="R147" s="137">
        <f t="shared" si="2"/>
        <v>0</v>
      </c>
      <c r="S147" s="137">
        <v>0</v>
      </c>
      <c r="T147" s="138">
        <f t="shared" si="3"/>
        <v>0</v>
      </c>
      <c r="AR147" s="139" t="s">
        <v>357</v>
      </c>
      <c r="AT147" s="139" t="s">
        <v>242</v>
      </c>
      <c r="AU147" s="139" t="s">
        <v>82</v>
      </c>
      <c r="AY147" s="17" t="s">
        <v>158</v>
      </c>
      <c r="BE147" s="140">
        <f t="shared" si="4"/>
        <v>0</v>
      </c>
      <c r="BF147" s="140">
        <f t="shared" si="5"/>
        <v>0</v>
      </c>
      <c r="BG147" s="140">
        <f t="shared" si="6"/>
        <v>0</v>
      </c>
      <c r="BH147" s="140">
        <f t="shared" si="7"/>
        <v>0</v>
      </c>
      <c r="BI147" s="140">
        <f t="shared" si="8"/>
        <v>0</v>
      </c>
      <c r="BJ147" s="17" t="s">
        <v>80</v>
      </c>
      <c r="BK147" s="140">
        <f t="shared" si="9"/>
        <v>0</v>
      </c>
      <c r="BL147" s="17" t="s">
        <v>255</v>
      </c>
      <c r="BM147" s="139" t="s">
        <v>398</v>
      </c>
    </row>
    <row r="148" spans="2:65" s="1" customFormat="1" ht="16.5" customHeight="1">
      <c r="B148" s="128"/>
      <c r="C148" s="129" t="s">
        <v>7</v>
      </c>
      <c r="D148" s="129" t="s">
        <v>160</v>
      </c>
      <c r="E148" s="130" t="s">
        <v>3923</v>
      </c>
      <c r="F148" s="131" t="s">
        <v>3890</v>
      </c>
      <c r="G148" s="132" t="s">
        <v>3888</v>
      </c>
      <c r="H148" s="133">
        <v>1</v>
      </c>
      <c r="I148" s="184"/>
      <c r="J148" s="134">
        <f t="shared" si="0"/>
        <v>0</v>
      </c>
      <c r="K148" s="131" t="s">
        <v>1</v>
      </c>
      <c r="L148" s="29"/>
      <c r="M148" s="135" t="s">
        <v>1</v>
      </c>
      <c r="N148" s="136" t="s">
        <v>37</v>
      </c>
      <c r="O148" s="137">
        <v>0</v>
      </c>
      <c r="P148" s="137">
        <f t="shared" si="1"/>
        <v>0</v>
      </c>
      <c r="Q148" s="137">
        <v>0</v>
      </c>
      <c r="R148" s="137">
        <f t="shared" si="2"/>
        <v>0</v>
      </c>
      <c r="S148" s="137">
        <v>0</v>
      </c>
      <c r="T148" s="138">
        <f t="shared" si="3"/>
        <v>0</v>
      </c>
      <c r="AR148" s="139" t="s">
        <v>255</v>
      </c>
      <c r="AT148" s="139" t="s">
        <v>160</v>
      </c>
      <c r="AU148" s="139" t="s">
        <v>82</v>
      </c>
      <c r="AY148" s="17" t="s">
        <v>158</v>
      </c>
      <c r="BE148" s="140">
        <f t="shared" si="4"/>
        <v>0</v>
      </c>
      <c r="BF148" s="140">
        <f t="shared" si="5"/>
        <v>0</v>
      </c>
      <c r="BG148" s="140">
        <f t="shared" si="6"/>
        <v>0</v>
      </c>
      <c r="BH148" s="140">
        <f t="shared" si="7"/>
        <v>0</v>
      </c>
      <c r="BI148" s="140">
        <f t="shared" si="8"/>
        <v>0</v>
      </c>
      <c r="BJ148" s="17" t="s">
        <v>80</v>
      </c>
      <c r="BK148" s="140">
        <f t="shared" si="9"/>
        <v>0</v>
      </c>
      <c r="BL148" s="17" t="s">
        <v>255</v>
      </c>
      <c r="BM148" s="139" t="s">
        <v>417</v>
      </c>
    </row>
    <row r="149" spans="2:65" s="11" customFormat="1" ht="22.9" customHeight="1">
      <c r="B149" s="117"/>
      <c r="D149" s="118" t="s">
        <v>71</v>
      </c>
      <c r="E149" s="126" t="s">
        <v>3924</v>
      </c>
      <c r="F149" s="126" t="s">
        <v>3925</v>
      </c>
      <c r="J149" s="127">
        <f>BK149</f>
        <v>0</v>
      </c>
      <c r="L149" s="117"/>
      <c r="M149" s="121"/>
      <c r="P149" s="122">
        <f>SUM(P150:P153)</f>
        <v>0</v>
      </c>
      <c r="R149" s="122">
        <f>SUM(R150:R153)</f>
        <v>0</v>
      </c>
      <c r="T149" s="123">
        <f>SUM(T150:T153)</f>
        <v>0</v>
      </c>
      <c r="AR149" s="118" t="s">
        <v>80</v>
      </c>
      <c r="AT149" s="124" t="s">
        <v>71</v>
      </c>
      <c r="AU149" s="124" t="s">
        <v>80</v>
      </c>
      <c r="AY149" s="118" t="s">
        <v>158</v>
      </c>
      <c r="BK149" s="125">
        <f>SUM(BK150:BK153)</f>
        <v>0</v>
      </c>
    </row>
    <row r="150" spans="2:65" s="1" customFormat="1" ht="16.5" customHeight="1">
      <c r="B150" s="128"/>
      <c r="C150" s="159" t="s">
        <v>285</v>
      </c>
      <c r="D150" s="159" t="s">
        <v>242</v>
      </c>
      <c r="E150" s="160" t="s">
        <v>3926</v>
      </c>
      <c r="F150" s="161" t="s">
        <v>3927</v>
      </c>
      <c r="G150" s="162" t="s">
        <v>3903</v>
      </c>
      <c r="H150" s="163">
        <v>17</v>
      </c>
      <c r="I150" s="188"/>
      <c r="J150" s="164">
        <f>ROUND(I150*H150,2)</f>
        <v>0</v>
      </c>
      <c r="K150" s="161" t="s">
        <v>1</v>
      </c>
      <c r="L150" s="165"/>
      <c r="M150" s="166" t="s">
        <v>1</v>
      </c>
      <c r="N150" s="167" t="s">
        <v>37</v>
      </c>
      <c r="O150" s="137">
        <v>0</v>
      </c>
      <c r="P150" s="137">
        <f>O150*H150</f>
        <v>0</v>
      </c>
      <c r="Q150" s="137">
        <v>0</v>
      </c>
      <c r="R150" s="137">
        <f>Q150*H150</f>
        <v>0</v>
      </c>
      <c r="S150" s="137">
        <v>0</v>
      </c>
      <c r="T150" s="138">
        <f>S150*H150</f>
        <v>0</v>
      </c>
      <c r="AR150" s="139" t="s">
        <v>357</v>
      </c>
      <c r="AT150" s="139" t="s">
        <v>242</v>
      </c>
      <c r="AU150" s="139" t="s">
        <v>82</v>
      </c>
      <c r="AY150" s="17" t="s">
        <v>158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7" t="s">
        <v>80</v>
      </c>
      <c r="BK150" s="140">
        <f>ROUND(I150*H150,2)</f>
        <v>0</v>
      </c>
      <c r="BL150" s="17" t="s">
        <v>255</v>
      </c>
      <c r="BM150" s="139" t="s">
        <v>433</v>
      </c>
    </row>
    <row r="151" spans="2:65" s="1" customFormat="1" ht="16.5" customHeight="1">
      <c r="B151" s="128"/>
      <c r="C151" s="129" t="s">
        <v>295</v>
      </c>
      <c r="D151" s="129" t="s">
        <v>160</v>
      </c>
      <c r="E151" s="130" t="s">
        <v>3928</v>
      </c>
      <c r="F151" s="131" t="s">
        <v>3929</v>
      </c>
      <c r="G151" s="132" t="s">
        <v>3903</v>
      </c>
      <c r="H151" s="133">
        <v>17</v>
      </c>
      <c r="I151" s="184"/>
      <c r="J151" s="134">
        <f>ROUND(I151*H151,2)</f>
        <v>0</v>
      </c>
      <c r="K151" s="131" t="s">
        <v>1</v>
      </c>
      <c r="L151" s="29"/>
      <c r="M151" s="135" t="s">
        <v>1</v>
      </c>
      <c r="N151" s="136" t="s">
        <v>37</v>
      </c>
      <c r="O151" s="137">
        <v>0</v>
      </c>
      <c r="P151" s="137">
        <f>O151*H151</f>
        <v>0</v>
      </c>
      <c r="Q151" s="137">
        <v>0</v>
      </c>
      <c r="R151" s="137">
        <f>Q151*H151</f>
        <v>0</v>
      </c>
      <c r="S151" s="137">
        <v>0</v>
      </c>
      <c r="T151" s="138">
        <f>S151*H151</f>
        <v>0</v>
      </c>
      <c r="AR151" s="139" t="s">
        <v>255</v>
      </c>
      <c r="AT151" s="139" t="s">
        <v>160</v>
      </c>
      <c r="AU151" s="139" t="s">
        <v>82</v>
      </c>
      <c r="AY151" s="17" t="s">
        <v>158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7" t="s">
        <v>80</v>
      </c>
      <c r="BK151" s="140">
        <f>ROUND(I151*H151,2)</f>
        <v>0</v>
      </c>
      <c r="BL151" s="17" t="s">
        <v>255</v>
      </c>
      <c r="BM151" s="139" t="s">
        <v>446</v>
      </c>
    </row>
    <row r="152" spans="2:65" s="1" customFormat="1" ht="16.5" customHeight="1">
      <c r="B152" s="128"/>
      <c r="C152" s="159" t="s">
        <v>301</v>
      </c>
      <c r="D152" s="159" t="s">
        <v>242</v>
      </c>
      <c r="E152" s="160" t="s">
        <v>3930</v>
      </c>
      <c r="F152" s="161" t="s">
        <v>3931</v>
      </c>
      <c r="G152" s="162" t="s">
        <v>3903</v>
      </c>
      <c r="H152" s="163">
        <v>12</v>
      </c>
      <c r="I152" s="188"/>
      <c r="J152" s="164">
        <f>ROUND(I152*H152,2)</f>
        <v>0</v>
      </c>
      <c r="K152" s="161" t="s">
        <v>1</v>
      </c>
      <c r="L152" s="165"/>
      <c r="M152" s="166" t="s">
        <v>1</v>
      </c>
      <c r="N152" s="167" t="s">
        <v>37</v>
      </c>
      <c r="O152" s="137">
        <v>0</v>
      </c>
      <c r="P152" s="137">
        <f>O152*H152</f>
        <v>0</v>
      </c>
      <c r="Q152" s="137">
        <v>0</v>
      </c>
      <c r="R152" s="137">
        <f>Q152*H152</f>
        <v>0</v>
      </c>
      <c r="S152" s="137">
        <v>0</v>
      </c>
      <c r="T152" s="138">
        <f>S152*H152</f>
        <v>0</v>
      </c>
      <c r="AR152" s="139" t="s">
        <v>357</v>
      </c>
      <c r="AT152" s="139" t="s">
        <v>242</v>
      </c>
      <c r="AU152" s="139" t="s">
        <v>82</v>
      </c>
      <c r="AY152" s="17" t="s">
        <v>158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7" t="s">
        <v>80</v>
      </c>
      <c r="BK152" s="140">
        <f>ROUND(I152*H152,2)</f>
        <v>0</v>
      </c>
      <c r="BL152" s="17" t="s">
        <v>255</v>
      </c>
      <c r="BM152" s="139" t="s">
        <v>458</v>
      </c>
    </row>
    <row r="153" spans="2:65" s="1" customFormat="1" ht="16.5" customHeight="1">
      <c r="B153" s="128"/>
      <c r="C153" s="129" t="s">
        <v>307</v>
      </c>
      <c r="D153" s="129" t="s">
        <v>160</v>
      </c>
      <c r="E153" s="130" t="s">
        <v>3932</v>
      </c>
      <c r="F153" s="131" t="s">
        <v>3929</v>
      </c>
      <c r="G153" s="132" t="s">
        <v>3903</v>
      </c>
      <c r="H153" s="133">
        <v>12</v>
      </c>
      <c r="I153" s="184"/>
      <c r="J153" s="134">
        <f>ROUND(I153*H153,2)</f>
        <v>0</v>
      </c>
      <c r="K153" s="131" t="s">
        <v>1</v>
      </c>
      <c r="L153" s="29"/>
      <c r="M153" s="135" t="s">
        <v>1</v>
      </c>
      <c r="N153" s="136" t="s">
        <v>37</v>
      </c>
      <c r="O153" s="137">
        <v>0</v>
      </c>
      <c r="P153" s="137">
        <f>O153*H153</f>
        <v>0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AR153" s="139" t="s">
        <v>255</v>
      </c>
      <c r="AT153" s="139" t="s">
        <v>160</v>
      </c>
      <c r="AU153" s="139" t="s">
        <v>82</v>
      </c>
      <c r="AY153" s="17" t="s">
        <v>158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7" t="s">
        <v>80</v>
      </c>
      <c r="BK153" s="140">
        <f>ROUND(I153*H153,2)</f>
        <v>0</v>
      </c>
      <c r="BL153" s="17" t="s">
        <v>255</v>
      </c>
      <c r="BM153" s="139" t="s">
        <v>470</v>
      </c>
    </row>
    <row r="154" spans="2:65" s="11" customFormat="1" ht="22.9" customHeight="1">
      <c r="B154" s="117"/>
      <c r="D154" s="118" t="s">
        <v>71</v>
      </c>
      <c r="E154" s="126" t="s">
        <v>3933</v>
      </c>
      <c r="F154" s="126" t="s">
        <v>3934</v>
      </c>
      <c r="J154" s="127">
        <f>BK154</f>
        <v>0</v>
      </c>
      <c r="L154" s="117"/>
      <c r="M154" s="121"/>
      <c r="P154" s="122">
        <f>P155</f>
        <v>0</v>
      </c>
      <c r="R154" s="122">
        <f>R155</f>
        <v>0</v>
      </c>
      <c r="T154" s="123">
        <f>T155</f>
        <v>0</v>
      </c>
      <c r="AR154" s="118" t="s">
        <v>80</v>
      </c>
      <c r="AT154" s="124" t="s">
        <v>71</v>
      </c>
      <c r="AU154" s="124" t="s">
        <v>80</v>
      </c>
      <c r="AY154" s="118" t="s">
        <v>158</v>
      </c>
      <c r="BK154" s="125">
        <f>BK155</f>
        <v>0</v>
      </c>
    </row>
    <row r="155" spans="2:65" s="1" customFormat="1" ht="21.75" customHeight="1">
      <c r="B155" s="128"/>
      <c r="C155" s="129" t="s">
        <v>313</v>
      </c>
      <c r="D155" s="129" t="s">
        <v>160</v>
      </c>
      <c r="E155" s="130" t="s">
        <v>3935</v>
      </c>
      <c r="F155" s="131" t="s">
        <v>3936</v>
      </c>
      <c r="G155" s="132" t="s">
        <v>212</v>
      </c>
      <c r="H155" s="133">
        <v>35</v>
      </c>
      <c r="I155" s="184"/>
      <c r="J155" s="134">
        <f>ROUND(I155*H155,2)</f>
        <v>0</v>
      </c>
      <c r="K155" s="131" t="s">
        <v>1</v>
      </c>
      <c r="L155" s="29"/>
      <c r="M155" s="135" t="s">
        <v>1</v>
      </c>
      <c r="N155" s="136" t="s">
        <v>37</v>
      </c>
      <c r="O155" s="137">
        <v>0</v>
      </c>
      <c r="P155" s="137">
        <f>O155*H155</f>
        <v>0</v>
      </c>
      <c r="Q155" s="137">
        <v>0</v>
      </c>
      <c r="R155" s="137">
        <f>Q155*H155</f>
        <v>0</v>
      </c>
      <c r="S155" s="137">
        <v>0</v>
      </c>
      <c r="T155" s="138">
        <f>S155*H155</f>
        <v>0</v>
      </c>
      <c r="AR155" s="139" t="s">
        <v>255</v>
      </c>
      <c r="AT155" s="139" t="s">
        <v>160</v>
      </c>
      <c r="AU155" s="139" t="s">
        <v>82</v>
      </c>
      <c r="AY155" s="17" t="s">
        <v>158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7" t="s">
        <v>80</v>
      </c>
      <c r="BK155" s="140">
        <f>ROUND(I155*H155,2)</f>
        <v>0</v>
      </c>
      <c r="BL155" s="17" t="s">
        <v>255</v>
      </c>
      <c r="BM155" s="139" t="s">
        <v>482</v>
      </c>
    </row>
    <row r="156" spans="2:65" s="11" customFormat="1" ht="22.9" customHeight="1">
      <c r="B156" s="117"/>
      <c r="D156" s="118" t="s">
        <v>71</v>
      </c>
      <c r="E156" s="126" t="s">
        <v>3937</v>
      </c>
      <c r="F156" s="126" t="s">
        <v>3938</v>
      </c>
      <c r="J156" s="127">
        <f>BK156</f>
        <v>0</v>
      </c>
      <c r="L156" s="117"/>
      <c r="M156" s="121"/>
      <c r="P156" s="122">
        <f>SUM(P157:P158)</f>
        <v>0</v>
      </c>
      <c r="R156" s="122">
        <f>SUM(R157:R158)</f>
        <v>0</v>
      </c>
      <c r="T156" s="123">
        <f>SUM(T157:T158)</f>
        <v>0</v>
      </c>
      <c r="AR156" s="118" t="s">
        <v>80</v>
      </c>
      <c r="AT156" s="124" t="s">
        <v>71</v>
      </c>
      <c r="AU156" s="124" t="s">
        <v>80</v>
      </c>
      <c r="AY156" s="118" t="s">
        <v>158</v>
      </c>
      <c r="BK156" s="125">
        <f>SUM(BK157:BK158)</f>
        <v>0</v>
      </c>
    </row>
    <row r="157" spans="2:65" s="1" customFormat="1" ht="24.2" customHeight="1">
      <c r="B157" s="128"/>
      <c r="C157" s="159" t="s">
        <v>318</v>
      </c>
      <c r="D157" s="159" t="s">
        <v>242</v>
      </c>
      <c r="E157" s="160" t="s">
        <v>3939</v>
      </c>
      <c r="F157" s="161" t="s">
        <v>3940</v>
      </c>
      <c r="G157" s="162" t="s">
        <v>212</v>
      </c>
      <c r="H157" s="163">
        <v>90</v>
      </c>
      <c r="I157" s="188"/>
      <c r="J157" s="164">
        <f>ROUND(I157*H157,2)</f>
        <v>0</v>
      </c>
      <c r="K157" s="161" t="s">
        <v>1</v>
      </c>
      <c r="L157" s="165"/>
      <c r="M157" s="166" t="s">
        <v>1</v>
      </c>
      <c r="N157" s="167" t="s">
        <v>37</v>
      </c>
      <c r="O157" s="137">
        <v>0</v>
      </c>
      <c r="P157" s="137">
        <f>O157*H157</f>
        <v>0</v>
      </c>
      <c r="Q157" s="137">
        <v>0</v>
      </c>
      <c r="R157" s="137">
        <f>Q157*H157</f>
        <v>0</v>
      </c>
      <c r="S157" s="137">
        <v>0</v>
      </c>
      <c r="T157" s="138">
        <f>S157*H157</f>
        <v>0</v>
      </c>
      <c r="AR157" s="139" t="s">
        <v>357</v>
      </c>
      <c r="AT157" s="139" t="s">
        <v>242</v>
      </c>
      <c r="AU157" s="139" t="s">
        <v>82</v>
      </c>
      <c r="AY157" s="17" t="s">
        <v>158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7" t="s">
        <v>80</v>
      </c>
      <c r="BK157" s="140">
        <f>ROUND(I157*H157,2)</f>
        <v>0</v>
      </c>
      <c r="BL157" s="17" t="s">
        <v>255</v>
      </c>
      <c r="BM157" s="139" t="s">
        <v>491</v>
      </c>
    </row>
    <row r="158" spans="2:65" s="1" customFormat="1" ht="16.5" customHeight="1">
      <c r="B158" s="128"/>
      <c r="C158" s="129" t="s">
        <v>232</v>
      </c>
      <c r="D158" s="129" t="s">
        <v>160</v>
      </c>
      <c r="E158" s="130" t="s">
        <v>3941</v>
      </c>
      <c r="F158" s="131" t="s">
        <v>3929</v>
      </c>
      <c r="G158" s="132" t="s">
        <v>212</v>
      </c>
      <c r="H158" s="133">
        <v>90</v>
      </c>
      <c r="I158" s="184"/>
      <c r="J158" s="134">
        <f>ROUND(I158*H158,2)</f>
        <v>0</v>
      </c>
      <c r="K158" s="131" t="s">
        <v>1</v>
      </c>
      <c r="L158" s="29"/>
      <c r="M158" s="135" t="s">
        <v>1</v>
      </c>
      <c r="N158" s="136" t="s">
        <v>37</v>
      </c>
      <c r="O158" s="137">
        <v>0</v>
      </c>
      <c r="P158" s="137">
        <f>O158*H158</f>
        <v>0</v>
      </c>
      <c r="Q158" s="137">
        <v>0</v>
      </c>
      <c r="R158" s="137">
        <f>Q158*H158</f>
        <v>0</v>
      </c>
      <c r="S158" s="137">
        <v>0</v>
      </c>
      <c r="T158" s="138">
        <f>S158*H158</f>
        <v>0</v>
      </c>
      <c r="AR158" s="139" t="s">
        <v>255</v>
      </c>
      <c r="AT158" s="139" t="s">
        <v>160</v>
      </c>
      <c r="AU158" s="139" t="s">
        <v>82</v>
      </c>
      <c r="AY158" s="17" t="s">
        <v>158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7" t="s">
        <v>80</v>
      </c>
      <c r="BK158" s="140">
        <f>ROUND(I158*H158,2)</f>
        <v>0</v>
      </c>
      <c r="BL158" s="17" t="s">
        <v>255</v>
      </c>
      <c r="BM158" s="139" t="s">
        <v>505</v>
      </c>
    </row>
    <row r="159" spans="2:65" s="11" customFormat="1" ht="25.9" customHeight="1">
      <c r="B159" s="117"/>
      <c r="D159" s="118" t="s">
        <v>71</v>
      </c>
      <c r="E159" s="119" t="s">
        <v>3942</v>
      </c>
      <c r="F159" s="119" t="s">
        <v>3943</v>
      </c>
      <c r="J159" s="120">
        <f>BK159</f>
        <v>0</v>
      </c>
      <c r="L159" s="117"/>
      <c r="M159" s="121"/>
      <c r="P159" s="122">
        <f>P160+P174</f>
        <v>0</v>
      </c>
      <c r="R159" s="122">
        <f>R160+R174</f>
        <v>0</v>
      </c>
      <c r="T159" s="123">
        <f>T160+T174</f>
        <v>0</v>
      </c>
      <c r="AR159" s="118" t="s">
        <v>80</v>
      </c>
      <c r="AT159" s="124" t="s">
        <v>71</v>
      </c>
      <c r="AU159" s="124" t="s">
        <v>72</v>
      </c>
      <c r="AY159" s="118" t="s">
        <v>158</v>
      </c>
      <c r="BK159" s="125">
        <f>BK160+BK174</f>
        <v>0</v>
      </c>
    </row>
    <row r="160" spans="2:65" s="11" customFormat="1" ht="22.9" customHeight="1">
      <c r="B160" s="117"/>
      <c r="D160" s="118" t="s">
        <v>71</v>
      </c>
      <c r="E160" s="126" t="s">
        <v>3944</v>
      </c>
      <c r="F160" s="126" t="s">
        <v>3885</v>
      </c>
      <c r="J160" s="127">
        <f>BK160</f>
        <v>0</v>
      </c>
      <c r="L160" s="117"/>
      <c r="M160" s="121"/>
      <c r="P160" s="122">
        <f>SUM(P161:P173)</f>
        <v>0</v>
      </c>
      <c r="R160" s="122">
        <f>SUM(R161:R173)</f>
        <v>0</v>
      </c>
      <c r="T160" s="123">
        <f>SUM(T161:T173)</f>
        <v>0</v>
      </c>
      <c r="AR160" s="118" t="s">
        <v>80</v>
      </c>
      <c r="AT160" s="124" t="s">
        <v>71</v>
      </c>
      <c r="AU160" s="124" t="s">
        <v>80</v>
      </c>
      <c r="AY160" s="118" t="s">
        <v>158</v>
      </c>
      <c r="BK160" s="125">
        <f>SUM(BK161:BK173)</f>
        <v>0</v>
      </c>
    </row>
    <row r="161" spans="2:65" s="1" customFormat="1" ht="37.9" customHeight="1">
      <c r="B161" s="128"/>
      <c r="C161" s="159" t="s">
        <v>337</v>
      </c>
      <c r="D161" s="159" t="s">
        <v>242</v>
      </c>
      <c r="E161" s="160" t="s">
        <v>3945</v>
      </c>
      <c r="F161" s="161" t="s">
        <v>3946</v>
      </c>
      <c r="G161" s="162" t="s">
        <v>3888</v>
      </c>
      <c r="H161" s="163">
        <v>3</v>
      </c>
      <c r="I161" s="188"/>
      <c r="J161" s="164">
        <f t="shared" ref="J161:J173" si="10">ROUND(I161*H161,2)</f>
        <v>0</v>
      </c>
      <c r="K161" s="161" t="s">
        <v>1</v>
      </c>
      <c r="L161" s="165"/>
      <c r="M161" s="166" t="s">
        <v>1</v>
      </c>
      <c r="N161" s="167" t="s">
        <v>37</v>
      </c>
      <c r="O161" s="137">
        <v>0</v>
      </c>
      <c r="P161" s="137">
        <f t="shared" ref="P161:P173" si="11">O161*H161</f>
        <v>0</v>
      </c>
      <c r="Q161" s="137">
        <v>0</v>
      </c>
      <c r="R161" s="137">
        <f t="shared" ref="R161:R173" si="12">Q161*H161</f>
        <v>0</v>
      </c>
      <c r="S161" s="137">
        <v>0</v>
      </c>
      <c r="T161" s="138">
        <f t="shared" ref="T161:T173" si="13">S161*H161</f>
        <v>0</v>
      </c>
      <c r="AR161" s="139" t="s">
        <v>357</v>
      </c>
      <c r="AT161" s="139" t="s">
        <v>242</v>
      </c>
      <c r="AU161" s="139" t="s">
        <v>82</v>
      </c>
      <c r="AY161" s="17" t="s">
        <v>158</v>
      </c>
      <c r="BE161" s="140">
        <f t="shared" ref="BE161:BE173" si="14">IF(N161="základní",J161,0)</f>
        <v>0</v>
      </c>
      <c r="BF161" s="140">
        <f t="shared" ref="BF161:BF173" si="15">IF(N161="snížená",J161,0)</f>
        <v>0</v>
      </c>
      <c r="BG161" s="140">
        <f t="shared" ref="BG161:BG173" si="16">IF(N161="zákl. přenesená",J161,0)</f>
        <v>0</v>
      </c>
      <c r="BH161" s="140">
        <f t="shared" ref="BH161:BH173" si="17">IF(N161="sníž. přenesená",J161,0)</f>
        <v>0</v>
      </c>
      <c r="BI161" s="140">
        <f t="shared" ref="BI161:BI173" si="18">IF(N161="nulová",J161,0)</f>
        <v>0</v>
      </c>
      <c r="BJ161" s="17" t="s">
        <v>80</v>
      </c>
      <c r="BK161" s="140">
        <f t="shared" ref="BK161:BK173" si="19">ROUND(I161*H161,2)</f>
        <v>0</v>
      </c>
      <c r="BL161" s="17" t="s">
        <v>255</v>
      </c>
      <c r="BM161" s="139" t="s">
        <v>516</v>
      </c>
    </row>
    <row r="162" spans="2:65" s="1" customFormat="1" ht="24.2" customHeight="1">
      <c r="B162" s="128"/>
      <c r="C162" s="159" t="s">
        <v>347</v>
      </c>
      <c r="D162" s="159" t="s">
        <v>242</v>
      </c>
      <c r="E162" s="160" t="s">
        <v>3947</v>
      </c>
      <c r="F162" s="161" t="s">
        <v>3948</v>
      </c>
      <c r="G162" s="162" t="s">
        <v>3888</v>
      </c>
      <c r="H162" s="163">
        <v>6</v>
      </c>
      <c r="I162" s="188"/>
      <c r="J162" s="164">
        <f t="shared" si="10"/>
        <v>0</v>
      </c>
      <c r="K162" s="161" t="s">
        <v>1</v>
      </c>
      <c r="L162" s="165"/>
      <c r="M162" s="166" t="s">
        <v>1</v>
      </c>
      <c r="N162" s="167" t="s">
        <v>37</v>
      </c>
      <c r="O162" s="137">
        <v>0</v>
      </c>
      <c r="P162" s="137">
        <f t="shared" si="11"/>
        <v>0</v>
      </c>
      <c r="Q162" s="137">
        <v>0</v>
      </c>
      <c r="R162" s="137">
        <f t="shared" si="12"/>
        <v>0</v>
      </c>
      <c r="S162" s="137">
        <v>0</v>
      </c>
      <c r="T162" s="138">
        <f t="shared" si="13"/>
        <v>0</v>
      </c>
      <c r="AR162" s="139" t="s">
        <v>357</v>
      </c>
      <c r="AT162" s="139" t="s">
        <v>242</v>
      </c>
      <c r="AU162" s="139" t="s">
        <v>82</v>
      </c>
      <c r="AY162" s="17" t="s">
        <v>158</v>
      </c>
      <c r="BE162" s="140">
        <f t="shared" si="14"/>
        <v>0</v>
      </c>
      <c r="BF162" s="140">
        <f t="shared" si="15"/>
        <v>0</v>
      </c>
      <c r="BG162" s="140">
        <f t="shared" si="16"/>
        <v>0</v>
      </c>
      <c r="BH162" s="140">
        <f t="shared" si="17"/>
        <v>0</v>
      </c>
      <c r="BI162" s="140">
        <f t="shared" si="18"/>
        <v>0</v>
      </c>
      <c r="BJ162" s="17" t="s">
        <v>80</v>
      </c>
      <c r="BK162" s="140">
        <f t="shared" si="19"/>
        <v>0</v>
      </c>
      <c r="BL162" s="17" t="s">
        <v>255</v>
      </c>
      <c r="BM162" s="139" t="s">
        <v>524</v>
      </c>
    </row>
    <row r="163" spans="2:65" s="1" customFormat="1" ht="16.5" customHeight="1">
      <c r="B163" s="128"/>
      <c r="C163" s="129" t="s">
        <v>352</v>
      </c>
      <c r="D163" s="129" t="s">
        <v>160</v>
      </c>
      <c r="E163" s="130" t="s">
        <v>3949</v>
      </c>
      <c r="F163" s="131" t="s">
        <v>3890</v>
      </c>
      <c r="G163" s="132" t="s">
        <v>3888</v>
      </c>
      <c r="H163" s="133">
        <v>1</v>
      </c>
      <c r="I163" s="184"/>
      <c r="J163" s="134">
        <f t="shared" si="10"/>
        <v>0</v>
      </c>
      <c r="K163" s="131" t="s">
        <v>1</v>
      </c>
      <c r="L163" s="29"/>
      <c r="M163" s="135" t="s">
        <v>1</v>
      </c>
      <c r="N163" s="136" t="s">
        <v>37</v>
      </c>
      <c r="O163" s="137">
        <v>0</v>
      </c>
      <c r="P163" s="137">
        <f t="shared" si="11"/>
        <v>0</v>
      </c>
      <c r="Q163" s="137">
        <v>0</v>
      </c>
      <c r="R163" s="137">
        <f t="shared" si="12"/>
        <v>0</v>
      </c>
      <c r="S163" s="137">
        <v>0</v>
      </c>
      <c r="T163" s="138">
        <f t="shared" si="13"/>
        <v>0</v>
      </c>
      <c r="AR163" s="139" t="s">
        <v>255</v>
      </c>
      <c r="AT163" s="139" t="s">
        <v>160</v>
      </c>
      <c r="AU163" s="139" t="s">
        <v>82</v>
      </c>
      <c r="AY163" s="17" t="s">
        <v>158</v>
      </c>
      <c r="BE163" s="140">
        <f t="shared" si="14"/>
        <v>0</v>
      </c>
      <c r="BF163" s="140">
        <f t="shared" si="15"/>
        <v>0</v>
      </c>
      <c r="BG163" s="140">
        <f t="shared" si="16"/>
        <v>0</v>
      </c>
      <c r="BH163" s="140">
        <f t="shared" si="17"/>
        <v>0</v>
      </c>
      <c r="BI163" s="140">
        <f t="shared" si="18"/>
        <v>0</v>
      </c>
      <c r="BJ163" s="17" t="s">
        <v>80</v>
      </c>
      <c r="BK163" s="140">
        <f t="shared" si="19"/>
        <v>0</v>
      </c>
      <c r="BL163" s="17" t="s">
        <v>255</v>
      </c>
      <c r="BM163" s="139" t="s">
        <v>542</v>
      </c>
    </row>
    <row r="164" spans="2:65" s="1" customFormat="1" ht="16.5" customHeight="1">
      <c r="B164" s="128"/>
      <c r="C164" s="159" t="s">
        <v>357</v>
      </c>
      <c r="D164" s="159" t="s">
        <v>242</v>
      </c>
      <c r="E164" s="160" t="s">
        <v>3950</v>
      </c>
      <c r="F164" s="161" t="s">
        <v>3951</v>
      </c>
      <c r="G164" s="162" t="s">
        <v>3888</v>
      </c>
      <c r="H164" s="163">
        <v>3</v>
      </c>
      <c r="I164" s="188"/>
      <c r="J164" s="164">
        <f t="shared" si="10"/>
        <v>0</v>
      </c>
      <c r="K164" s="161" t="s">
        <v>1</v>
      </c>
      <c r="L164" s="165"/>
      <c r="M164" s="166" t="s">
        <v>1</v>
      </c>
      <c r="N164" s="167" t="s">
        <v>37</v>
      </c>
      <c r="O164" s="137">
        <v>0</v>
      </c>
      <c r="P164" s="137">
        <f t="shared" si="11"/>
        <v>0</v>
      </c>
      <c r="Q164" s="137">
        <v>0</v>
      </c>
      <c r="R164" s="137">
        <f t="shared" si="12"/>
        <v>0</v>
      </c>
      <c r="S164" s="137">
        <v>0</v>
      </c>
      <c r="T164" s="138">
        <f t="shared" si="13"/>
        <v>0</v>
      </c>
      <c r="AR164" s="139" t="s">
        <v>357</v>
      </c>
      <c r="AT164" s="139" t="s">
        <v>242</v>
      </c>
      <c r="AU164" s="139" t="s">
        <v>82</v>
      </c>
      <c r="AY164" s="17" t="s">
        <v>158</v>
      </c>
      <c r="BE164" s="140">
        <f t="shared" si="14"/>
        <v>0</v>
      </c>
      <c r="BF164" s="140">
        <f t="shared" si="15"/>
        <v>0</v>
      </c>
      <c r="BG164" s="140">
        <f t="shared" si="16"/>
        <v>0</v>
      </c>
      <c r="BH164" s="140">
        <f t="shared" si="17"/>
        <v>0</v>
      </c>
      <c r="BI164" s="140">
        <f t="shared" si="18"/>
        <v>0</v>
      </c>
      <c r="BJ164" s="17" t="s">
        <v>80</v>
      </c>
      <c r="BK164" s="140">
        <f t="shared" si="19"/>
        <v>0</v>
      </c>
      <c r="BL164" s="17" t="s">
        <v>255</v>
      </c>
      <c r="BM164" s="139" t="s">
        <v>558</v>
      </c>
    </row>
    <row r="165" spans="2:65" s="1" customFormat="1" ht="16.5" customHeight="1">
      <c r="B165" s="128"/>
      <c r="C165" s="159" t="s">
        <v>363</v>
      </c>
      <c r="D165" s="159" t="s">
        <v>242</v>
      </c>
      <c r="E165" s="160" t="s">
        <v>3952</v>
      </c>
      <c r="F165" s="161" t="s">
        <v>3953</v>
      </c>
      <c r="G165" s="162" t="s">
        <v>3888</v>
      </c>
      <c r="H165" s="163">
        <v>3</v>
      </c>
      <c r="I165" s="188"/>
      <c r="J165" s="164">
        <f t="shared" si="10"/>
        <v>0</v>
      </c>
      <c r="K165" s="161" t="s">
        <v>1</v>
      </c>
      <c r="L165" s="165"/>
      <c r="M165" s="166" t="s">
        <v>1</v>
      </c>
      <c r="N165" s="167" t="s">
        <v>37</v>
      </c>
      <c r="O165" s="137">
        <v>0</v>
      </c>
      <c r="P165" s="137">
        <f t="shared" si="11"/>
        <v>0</v>
      </c>
      <c r="Q165" s="137">
        <v>0</v>
      </c>
      <c r="R165" s="137">
        <f t="shared" si="12"/>
        <v>0</v>
      </c>
      <c r="S165" s="137">
        <v>0</v>
      </c>
      <c r="T165" s="138">
        <f t="shared" si="13"/>
        <v>0</v>
      </c>
      <c r="AR165" s="139" t="s">
        <v>357</v>
      </c>
      <c r="AT165" s="139" t="s">
        <v>242</v>
      </c>
      <c r="AU165" s="139" t="s">
        <v>82</v>
      </c>
      <c r="AY165" s="17" t="s">
        <v>158</v>
      </c>
      <c r="BE165" s="140">
        <f t="shared" si="14"/>
        <v>0</v>
      </c>
      <c r="BF165" s="140">
        <f t="shared" si="15"/>
        <v>0</v>
      </c>
      <c r="BG165" s="140">
        <f t="shared" si="16"/>
        <v>0</v>
      </c>
      <c r="BH165" s="140">
        <f t="shared" si="17"/>
        <v>0</v>
      </c>
      <c r="BI165" s="140">
        <f t="shared" si="18"/>
        <v>0</v>
      </c>
      <c r="BJ165" s="17" t="s">
        <v>80</v>
      </c>
      <c r="BK165" s="140">
        <f t="shared" si="19"/>
        <v>0</v>
      </c>
      <c r="BL165" s="17" t="s">
        <v>255</v>
      </c>
      <c r="BM165" s="139" t="s">
        <v>571</v>
      </c>
    </row>
    <row r="166" spans="2:65" s="1" customFormat="1" ht="21.75" customHeight="1">
      <c r="B166" s="128"/>
      <c r="C166" s="159" t="s">
        <v>370</v>
      </c>
      <c r="D166" s="159" t="s">
        <v>242</v>
      </c>
      <c r="E166" s="160" t="s">
        <v>3954</v>
      </c>
      <c r="F166" s="161" t="s">
        <v>3955</v>
      </c>
      <c r="G166" s="162" t="s">
        <v>3888</v>
      </c>
      <c r="H166" s="163">
        <v>4</v>
      </c>
      <c r="I166" s="188"/>
      <c r="J166" s="164">
        <f t="shared" si="10"/>
        <v>0</v>
      </c>
      <c r="K166" s="161" t="s">
        <v>1</v>
      </c>
      <c r="L166" s="165"/>
      <c r="M166" s="166" t="s">
        <v>1</v>
      </c>
      <c r="N166" s="167" t="s">
        <v>37</v>
      </c>
      <c r="O166" s="137">
        <v>0</v>
      </c>
      <c r="P166" s="137">
        <f t="shared" si="11"/>
        <v>0</v>
      </c>
      <c r="Q166" s="137">
        <v>0</v>
      </c>
      <c r="R166" s="137">
        <f t="shared" si="12"/>
        <v>0</v>
      </c>
      <c r="S166" s="137">
        <v>0</v>
      </c>
      <c r="T166" s="138">
        <f t="shared" si="13"/>
        <v>0</v>
      </c>
      <c r="AR166" s="139" t="s">
        <v>357</v>
      </c>
      <c r="AT166" s="139" t="s">
        <v>242</v>
      </c>
      <c r="AU166" s="139" t="s">
        <v>82</v>
      </c>
      <c r="AY166" s="17" t="s">
        <v>158</v>
      </c>
      <c r="BE166" s="140">
        <f t="shared" si="14"/>
        <v>0</v>
      </c>
      <c r="BF166" s="140">
        <f t="shared" si="15"/>
        <v>0</v>
      </c>
      <c r="BG166" s="140">
        <f t="shared" si="16"/>
        <v>0</v>
      </c>
      <c r="BH166" s="140">
        <f t="shared" si="17"/>
        <v>0</v>
      </c>
      <c r="BI166" s="140">
        <f t="shared" si="18"/>
        <v>0</v>
      </c>
      <c r="BJ166" s="17" t="s">
        <v>80</v>
      </c>
      <c r="BK166" s="140">
        <f t="shared" si="19"/>
        <v>0</v>
      </c>
      <c r="BL166" s="17" t="s">
        <v>255</v>
      </c>
      <c r="BM166" s="139" t="s">
        <v>619</v>
      </c>
    </row>
    <row r="167" spans="2:65" s="1" customFormat="1" ht="24.2" customHeight="1">
      <c r="B167" s="128"/>
      <c r="C167" s="159" t="s">
        <v>378</v>
      </c>
      <c r="D167" s="159" t="s">
        <v>242</v>
      </c>
      <c r="E167" s="160" t="s">
        <v>3956</v>
      </c>
      <c r="F167" s="161" t="s">
        <v>3957</v>
      </c>
      <c r="G167" s="162" t="s">
        <v>3888</v>
      </c>
      <c r="H167" s="163">
        <v>2</v>
      </c>
      <c r="I167" s="188"/>
      <c r="J167" s="164">
        <f t="shared" si="10"/>
        <v>0</v>
      </c>
      <c r="K167" s="161" t="s">
        <v>1</v>
      </c>
      <c r="L167" s="165"/>
      <c r="M167" s="166" t="s">
        <v>1</v>
      </c>
      <c r="N167" s="167" t="s">
        <v>37</v>
      </c>
      <c r="O167" s="137">
        <v>0</v>
      </c>
      <c r="P167" s="137">
        <f t="shared" si="11"/>
        <v>0</v>
      </c>
      <c r="Q167" s="137">
        <v>0</v>
      </c>
      <c r="R167" s="137">
        <f t="shared" si="12"/>
        <v>0</v>
      </c>
      <c r="S167" s="137">
        <v>0</v>
      </c>
      <c r="T167" s="138">
        <f t="shared" si="13"/>
        <v>0</v>
      </c>
      <c r="AR167" s="139" t="s">
        <v>357</v>
      </c>
      <c r="AT167" s="139" t="s">
        <v>242</v>
      </c>
      <c r="AU167" s="139" t="s">
        <v>82</v>
      </c>
      <c r="AY167" s="17" t="s">
        <v>158</v>
      </c>
      <c r="BE167" s="140">
        <f t="shared" si="14"/>
        <v>0</v>
      </c>
      <c r="BF167" s="140">
        <f t="shared" si="15"/>
        <v>0</v>
      </c>
      <c r="BG167" s="140">
        <f t="shared" si="16"/>
        <v>0</v>
      </c>
      <c r="BH167" s="140">
        <f t="shared" si="17"/>
        <v>0</v>
      </c>
      <c r="BI167" s="140">
        <f t="shared" si="18"/>
        <v>0</v>
      </c>
      <c r="BJ167" s="17" t="s">
        <v>80</v>
      </c>
      <c r="BK167" s="140">
        <f t="shared" si="19"/>
        <v>0</v>
      </c>
      <c r="BL167" s="17" t="s">
        <v>255</v>
      </c>
      <c r="BM167" s="139" t="s">
        <v>639</v>
      </c>
    </row>
    <row r="168" spans="2:65" s="1" customFormat="1" ht="24.2" customHeight="1">
      <c r="B168" s="128"/>
      <c r="C168" s="159" t="s">
        <v>387</v>
      </c>
      <c r="D168" s="159" t="s">
        <v>242</v>
      </c>
      <c r="E168" s="160" t="s">
        <v>3958</v>
      </c>
      <c r="F168" s="161" t="s">
        <v>3959</v>
      </c>
      <c r="G168" s="162" t="s">
        <v>3888</v>
      </c>
      <c r="H168" s="163">
        <v>15</v>
      </c>
      <c r="I168" s="188"/>
      <c r="J168" s="164">
        <f t="shared" si="10"/>
        <v>0</v>
      </c>
      <c r="K168" s="161" t="s">
        <v>1</v>
      </c>
      <c r="L168" s="165"/>
      <c r="M168" s="166" t="s">
        <v>1</v>
      </c>
      <c r="N168" s="167" t="s">
        <v>37</v>
      </c>
      <c r="O168" s="137">
        <v>0</v>
      </c>
      <c r="P168" s="137">
        <f t="shared" si="11"/>
        <v>0</v>
      </c>
      <c r="Q168" s="137">
        <v>0</v>
      </c>
      <c r="R168" s="137">
        <f t="shared" si="12"/>
        <v>0</v>
      </c>
      <c r="S168" s="137">
        <v>0</v>
      </c>
      <c r="T168" s="138">
        <f t="shared" si="13"/>
        <v>0</v>
      </c>
      <c r="AR168" s="139" t="s">
        <v>357</v>
      </c>
      <c r="AT168" s="139" t="s">
        <v>242</v>
      </c>
      <c r="AU168" s="139" t="s">
        <v>82</v>
      </c>
      <c r="AY168" s="17" t="s">
        <v>158</v>
      </c>
      <c r="BE168" s="140">
        <f t="shared" si="14"/>
        <v>0</v>
      </c>
      <c r="BF168" s="140">
        <f t="shared" si="15"/>
        <v>0</v>
      </c>
      <c r="BG168" s="140">
        <f t="shared" si="16"/>
        <v>0</v>
      </c>
      <c r="BH168" s="140">
        <f t="shared" si="17"/>
        <v>0</v>
      </c>
      <c r="BI168" s="140">
        <f t="shared" si="18"/>
        <v>0</v>
      </c>
      <c r="BJ168" s="17" t="s">
        <v>80</v>
      </c>
      <c r="BK168" s="140">
        <f t="shared" si="19"/>
        <v>0</v>
      </c>
      <c r="BL168" s="17" t="s">
        <v>255</v>
      </c>
      <c r="BM168" s="139" t="s">
        <v>649</v>
      </c>
    </row>
    <row r="169" spans="2:65" s="1" customFormat="1" ht="16.5" customHeight="1">
      <c r="B169" s="128"/>
      <c r="C169" s="159" t="s">
        <v>392</v>
      </c>
      <c r="D169" s="159" t="s">
        <v>242</v>
      </c>
      <c r="E169" s="160" t="s">
        <v>3960</v>
      </c>
      <c r="F169" s="161" t="s">
        <v>3961</v>
      </c>
      <c r="G169" s="162" t="s">
        <v>3888</v>
      </c>
      <c r="H169" s="163">
        <v>2</v>
      </c>
      <c r="I169" s="188"/>
      <c r="J169" s="164">
        <f t="shared" si="10"/>
        <v>0</v>
      </c>
      <c r="K169" s="161" t="s">
        <v>1</v>
      </c>
      <c r="L169" s="165"/>
      <c r="M169" s="166" t="s">
        <v>1</v>
      </c>
      <c r="N169" s="167" t="s">
        <v>37</v>
      </c>
      <c r="O169" s="137">
        <v>0</v>
      </c>
      <c r="P169" s="137">
        <f t="shared" si="11"/>
        <v>0</v>
      </c>
      <c r="Q169" s="137">
        <v>0</v>
      </c>
      <c r="R169" s="137">
        <f t="shared" si="12"/>
        <v>0</v>
      </c>
      <c r="S169" s="137">
        <v>0</v>
      </c>
      <c r="T169" s="138">
        <f t="shared" si="13"/>
        <v>0</v>
      </c>
      <c r="AR169" s="139" t="s">
        <v>357</v>
      </c>
      <c r="AT169" s="139" t="s">
        <v>242</v>
      </c>
      <c r="AU169" s="139" t="s">
        <v>82</v>
      </c>
      <c r="AY169" s="17" t="s">
        <v>158</v>
      </c>
      <c r="BE169" s="140">
        <f t="shared" si="14"/>
        <v>0</v>
      </c>
      <c r="BF169" s="140">
        <f t="shared" si="15"/>
        <v>0</v>
      </c>
      <c r="BG169" s="140">
        <f t="shared" si="16"/>
        <v>0</v>
      </c>
      <c r="BH169" s="140">
        <f t="shared" si="17"/>
        <v>0</v>
      </c>
      <c r="BI169" s="140">
        <f t="shared" si="18"/>
        <v>0</v>
      </c>
      <c r="BJ169" s="17" t="s">
        <v>80</v>
      </c>
      <c r="BK169" s="140">
        <f t="shared" si="19"/>
        <v>0</v>
      </c>
      <c r="BL169" s="17" t="s">
        <v>255</v>
      </c>
      <c r="BM169" s="139" t="s">
        <v>665</v>
      </c>
    </row>
    <row r="170" spans="2:65" s="1" customFormat="1" ht="16.5" customHeight="1">
      <c r="B170" s="128"/>
      <c r="C170" s="159" t="s">
        <v>398</v>
      </c>
      <c r="D170" s="159" t="s">
        <v>242</v>
      </c>
      <c r="E170" s="160" t="s">
        <v>3962</v>
      </c>
      <c r="F170" s="161" t="s">
        <v>3963</v>
      </c>
      <c r="G170" s="162" t="s">
        <v>3888</v>
      </c>
      <c r="H170" s="163">
        <v>15</v>
      </c>
      <c r="I170" s="188"/>
      <c r="J170" s="164">
        <f t="shared" si="10"/>
        <v>0</v>
      </c>
      <c r="K170" s="161" t="s">
        <v>1</v>
      </c>
      <c r="L170" s="165"/>
      <c r="M170" s="166" t="s">
        <v>1</v>
      </c>
      <c r="N170" s="167" t="s">
        <v>37</v>
      </c>
      <c r="O170" s="137">
        <v>0</v>
      </c>
      <c r="P170" s="137">
        <f t="shared" si="11"/>
        <v>0</v>
      </c>
      <c r="Q170" s="137">
        <v>0</v>
      </c>
      <c r="R170" s="137">
        <f t="shared" si="12"/>
        <v>0</v>
      </c>
      <c r="S170" s="137">
        <v>0</v>
      </c>
      <c r="T170" s="138">
        <f t="shared" si="13"/>
        <v>0</v>
      </c>
      <c r="AR170" s="139" t="s">
        <v>357</v>
      </c>
      <c r="AT170" s="139" t="s">
        <v>242</v>
      </c>
      <c r="AU170" s="139" t="s">
        <v>82</v>
      </c>
      <c r="AY170" s="17" t="s">
        <v>158</v>
      </c>
      <c r="BE170" s="140">
        <f t="shared" si="14"/>
        <v>0</v>
      </c>
      <c r="BF170" s="140">
        <f t="shared" si="15"/>
        <v>0</v>
      </c>
      <c r="BG170" s="140">
        <f t="shared" si="16"/>
        <v>0</v>
      </c>
      <c r="BH170" s="140">
        <f t="shared" si="17"/>
        <v>0</v>
      </c>
      <c r="BI170" s="140">
        <f t="shared" si="18"/>
        <v>0</v>
      </c>
      <c r="BJ170" s="17" t="s">
        <v>80</v>
      </c>
      <c r="BK170" s="140">
        <f t="shared" si="19"/>
        <v>0</v>
      </c>
      <c r="BL170" s="17" t="s">
        <v>255</v>
      </c>
      <c r="BM170" s="139" t="s">
        <v>676</v>
      </c>
    </row>
    <row r="171" spans="2:65" s="1" customFormat="1" ht="16.5" customHeight="1">
      <c r="B171" s="128"/>
      <c r="C171" s="159" t="s">
        <v>407</v>
      </c>
      <c r="D171" s="159" t="s">
        <v>242</v>
      </c>
      <c r="E171" s="160" t="s">
        <v>3964</v>
      </c>
      <c r="F171" s="161" t="s">
        <v>3965</v>
      </c>
      <c r="G171" s="162" t="s">
        <v>3903</v>
      </c>
      <c r="H171" s="163">
        <v>3</v>
      </c>
      <c r="I171" s="188"/>
      <c r="J171" s="164">
        <f t="shared" si="10"/>
        <v>0</v>
      </c>
      <c r="K171" s="161" t="s">
        <v>1</v>
      </c>
      <c r="L171" s="165"/>
      <c r="M171" s="166" t="s">
        <v>1</v>
      </c>
      <c r="N171" s="167" t="s">
        <v>37</v>
      </c>
      <c r="O171" s="137">
        <v>0</v>
      </c>
      <c r="P171" s="137">
        <f t="shared" si="11"/>
        <v>0</v>
      </c>
      <c r="Q171" s="137">
        <v>0</v>
      </c>
      <c r="R171" s="137">
        <f t="shared" si="12"/>
        <v>0</v>
      </c>
      <c r="S171" s="137">
        <v>0</v>
      </c>
      <c r="T171" s="138">
        <f t="shared" si="13"/>
        <v>0</v>
      </c>
      <c r="AR171" s="139" t="s">
        <v>357</v>
      </c>
      <c r="AT171" s="139" t="s">
        <v>242</v>
      </c>
      <c r="AU171" s="139" t="s">
        <v>82</v>
      </c>
      <c r="AY171" s="17" t="s">
        <v>158</v>
      </c>
      <c r="BE171" s="140">
        <f t="shared" si="14"/>
        <v>0</v>
      </c>
      <c r="BF171" s="140">
        <f t="shared" si="15"/>
        <v>0</v>
      </c>
      <c r="BG171" s="140">
        <f t="shared" si="16"/>
        <v>0</v>
      </c>
      <c r="BH171" s="140">
        <f t="shared" si="17"/>
        <v>0</v>
      </c>
      <c r="BI171" s="140">
        <f t="shared" si="18"/>
        <v>0</v>
      </c>
      <c r="BJ171" s="17" t="s">
        <v>80</v>
      </c>
      <c r="BK171" s="140">
        <f t="shared" si="19"/>
        <v>0</v>
      </c>
      <c r="BL171" s="17" t="s">
        <v>255</v>
      </c>
      <c r="BM171" s="139" t="s">
        <v>691</v>
      </c>
    </row>
    <row r="172" spans="2:65" s="1" customFormat="1" ht="16.5" customHeight="1">
      <c r="B172" s="128"/>
      <c r="C172" s="159" t="s">
        <v>417</v>
      </c>
      <c r="D172" s="159" t="s">
        <v>242</v>
      </c>
      <c r="E172" s="160" t="s">
        <v>3966</v>
      </c>
      <c r="F172" s="161" t="s">
        <v>3967</v>
      </c>
      <c r="G172" s="162" t="s">
        <v>3903</v>
      </c>
      <c r="H172" s="163">
        <v>22</v>
      </c>
      <c r="I172" s="188"/>
      <c r="J172" s="164">
        <f t="shared" si="10"/>
        <v>0</v>
      </c>
      <c r="K172" s="161" t="s">
        <v>1</v>
      </c>
      <c r="L172" s="165"/>
      <c r="M172" s="166" t="s">
        <v>1</v>
      </c>
      <c r="N172" s="167" t="s">
        <v>37</v>
      </c>
      <c r="O172" s="137">
        <v>0</v>
      </c>
      <c r="P172" s="137">
        <f t="shared" si="11"/>
        <v>0</v>
      </c>
      <c r="Q172" s="137">
        <v>0</v>
      </c>
      <c r="R172" s="137">
        <f t="shared" si="12"/>
        <v>0</v>
      </c>
      <c r="S172" s="137">
        <v>0</v>
      </c>
      <c r="T172" s="138">
        <f t="shared" si="13"/>
        <v>0</v>
      </c>
      <c r="AR172" s="139" t="s">
        <v>357</v>
      </c>
      <c r="AT172" s="139" t="s">
        <v>242</v>
      </c>
      <c r="AU172" s="139" t="s">
        <v>82</v>
      </c>
      <c r="AY172" s="17" t="s">
        <v>158</v>
      </c>
      <c r="BE172" s="140">
        <f t="shared" si="14"/>
        <v>0</v>
      </c>
      <c r="BF172" s="140">
        <f t="shared" si="15"/>
        <v>0</v>
      </c>
      <c r="BG172" s="140">
        <f t="shared" si="16"/>
        <v>0</v>
      </c>
      <c r="BH172" s="140">
        <f t="shared" si="17"/>
        <v>0</v>
      </c>
      <c r="BI172" s="140">
        <f t="shared" si="18"/>
        <v>0</v>
      </c>
      <c r="BJ172" s="17" t="s">
        <v>80</v>
      </c>
      <c r="BK172" s="140">
        <f t="shared" si="19"/>
        <v>0</v>
      </c>
      <c r="BL172" s="17" t="s">
        <v>255</v>
      </c>
      <c r="BM172" s="139" t="s">
        <v>714</v>
      </c>
    </row>
    <row r="173" spans="2:65" s="1" customFormat="1" ht="16.5" customHeight="1">
      <c r="B173" s="128"/>
      <c r="C173" s="129" t="s">
        <v>425</v>
      </c>
      <c r="D173" s="129" t="s">
        <v>160</v>
      </c>
      <c r="E173" s="130" t="s">
        <v>3968</v>
      </c>
      <c r="F173" s="131" t="s">
        <v>3890</v>
      </c>
      <c r="G173" s="132" t="s">
        <v>3888</v>
      </c>
      <c r="H173" s="133">
        <v>1</v>
      </c>
      <c r="I173" s="184"/>
      <c r="J173" s="134">
        <f t="shared" si="10"/>
        <v>0</v>
      </c>
      <c r="K173" s="131" t="s">
        <v>1</v>
      </c>
      <c r="L173" s="29"/>
      <c r="M173" s="135" t="s">
        <v>1</v>
      </c>
      <c r="N173" s="136" t="s">
        <v>37</v>
      </c>
      <c r="O173" s="137">
        <v>0</v>
      </c>
      <c r="P173" s="137">
        <f t="shared" si="11"/>
        <v>0</v>
      </c>
      <c r="Q173" s="137">
        <v>0</v>
      </c>
      <c r="R173" s="137">
        <f t="shared" si="12"/>
        <v>0</v>
      </c>
      <c r="S173" s="137">
        <v>0</v>
      </c>
      <c r="T173" s="138">
        <f t="shared" si="13"/>
        <v>0</v>
      </c>
      <c r="AR173" s="139" t="s">
        <v>255</v>
      </c>
      <c r="AT173" s="139" t="s">
        <v>160</v>
      </c>
      <c r="AU173" s="139" t="s">
        <v>82</v>
      </c>
      <c r="AY173" s="17" t="s">
        <v>158</v>
      </c>
      <c r="BE173" s="140">
        <f t="shared" si="14"/>
        <v>0</v>
      </c>
      <c r="BF173" s="140">
        <f t="shared" si="15"/>
        <v>0</v>
      </c>
      <c r="BG173" s="140">
        <f t="shared" si="16"/>
        <v>0</v>
      </c>
      <c r="BH173" s="140">
        <f t="shared" si="17"/>
        <v>0</v>
      </c>
      <c r="BI173" s="140">
        <f t="shared" si="18"/>
        <v>0</v>
      </c>
      <c r="BJ173" s="17" t="s">
        <v>80</v>
      </c>
      <c r="BK173" s="140">
        <f t="shared" si="19"/>
        <v>0</v>
      </c>
      <c r="BL173" s="17" t="s">
        <v>255</v>
      </c>
      <c r="BM173" s="139" t="s">
        <v>727</v>
      </c>
    </row>
    <row r="174" spans="2:65" s="11" customFormat="1" ht="22.9" customHeight="1">
      <c r="B174" s="117"/>
      <c r="D174" s="118" t="s">
        <v>71</v>
      </c>
      <c r="E174" s="126" t="s">
        <v>3969</v>
      </c>
      <c r="F174" s="126" t="s">
        <v>3970</v>
      </c>
      <c r="J174" s="127">
        <f>BK174</f>
        <v>0</v>
      </c>
      <c r="L174" s="117"/>
      <c r="M174" s="121"/>
      <c r="P174" s="122">
        <f>SUM(P175:P178)</f>
        <v>0</v>
      </c>
      <c r="R174" s="122">
        <f>SUM(R175:R178)</f>
        <v>0</v>
      </c>
      <c r="T174" s="123">
        <f>SUM(T175:T178)</f>
        <v>0</v>
      </c>
      <c r="AR174" s="118" t="s">
        <v>80</v>
      </c>
      <c r="AT174" s="124" t="s">
        <v>71</v>
      </c>
      <c r="AU174" s="124" t="s">
        <v>80</v>
      </c>
      <c r="AY174" s="118" t="s">
        <v>158</v>
      </c>
      <c r="BK174" s="125">
        <f>SUM(BK175:BK178)</f>
        <v>0</v>
      </c>
    </row>
    <row r="175" spans="2:65" s="1" customFormat="1" ht="16.5" customHeight="1">
      <c r="B175" s="128"/>
      <c r="C175" s="159" t="s">
        <v>433</v>
      </c>
      <c r="D175" s="159" t="s">
        <v>242</v>
      </c>
      <c r="E175" s="160" t="s">
        <v>3971</v>
      </c>
      <c r="F175" s="161" t="s">
        <v>3972</v>
      </c>
      <c r="G175" s="162" t="s">
        <v>3903</v>
      </c>
      <c r="H175" s="163">
        <v>12</v>
      </c>
      <c r="I175" s="188"/>
      <c r="J175" s="164">
        <f>ROUND(I175*H175,2)</f>
        <v>0</v>
      </c>
      <c r="K175" s="161" t="s">
        <v>1</v>
      </c>
      <c r="L175" s="165"/>
      <c r="M175" s="166" t="s">
        <v>1</v>
      </c>
      <c r="N175" s="167" t="s">
        <v>37</v>
      </c>
      <c r="O175" s="137">
        <v>0</v>
      </c>
      <c r="P175" s="137">
        <f>O175*H175</f>
        <v>0</v>
      </c>
      <c r="Q175" s="137">
        <v>0</v>
      </c>
      <c r="R175" s="137">
        <f>Q175*H175</f>
        <v>0</v>
      </c>
      <c r="S175" s="137">
        <v>0</v>
      </c>
      <c r="T175" s="138">
        <f>S175*H175</f>
        <v>0</v>
      </c>
      <c r="AR175" s="139" t="s">
        <v>357</v>
      </c>
      <c r="AT175" s="139" t="s">
        <v>242</v>
      </c>
      <c r="AU175" s="139" t="s">
        <v>82</v>
      </c>
      <c r="AY175" s="17" t="s">
        <v>158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7" t="s">
        <v>80</v>
      </c>
      <c r="BK175" s="140">
        <f>ROUND(I175*H175,2)</f>
        <v>0</v>
      </c>
      <c r="BL175" s="17" t="s">
        <v>255</v>
      </c>
      <c r="BM175" s="139" t="s">
        <v>741</v>
      </c>
    </row>
    <row r="176" spans="2:65" s="1" customFormat="1" ht="16.5" customHeight="1">
      <c r="B176" s="128"/>
      <c r="C176" s="129" t="s">
        <v>440</v>
      </c>
      <c r="D176" s="129" t="s">
        <v>160</v>
      </c>
      <c r="E176" s="130" t="s">
        <v>3973</v>
      </c>
      <c r="F176" s="131" t="s">
        <v>3929</v>
      </c>
      <c r="G176" s="132" t="s">
        <v>3903</v>
      </c>
      <c r="H176" s="133">
        <v>12</v>
      </c>
      <c r="I176" s="184"/>
      <c r="J176" s="134">
        <f>ROUND(I176*H176,2)</f>
        <v>0</v>
      </c>
      <c r="K176" s="131" t="s">
        <v>1</v>
      </c>
      <c r="L176" s="29"/>
      <c r="M176" s="135" t="s">
        <v>1</v>
      </c>
      <c r="N176" s="136" t="s">
        <v>37</v>
      </c>
      <c r="O176" s="137">
        <v>0</v>
      </c>
      <c r="P176" s="137">
        <f>O176*H176</f>
        <v>0</v>
      </c>
      <c r="Q176" s="137">
        <v>0</v>
      </c>
      <c r="R176" s="137">
        <f>Q176*H176</f>
        <v>0</v>
      </c>
      <c r="S176" s="137">
        <v>0</v>
      </c>
      <c r="T176" s="138">
        <f>S176*H176</f>
        <v>0</v>
      </c>
      <c r="AR176" s="139" t="s">
        <v>255</v>
      </c>
      <c r="AT176" s="139" t="s">
        <v>160</v>
      </c>
      <c r="AU176" s="139" t="s">
        <v>82</v>
      </c>
      <c r="AY176" s="17" t="s">
        <v>158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7" t="s">
        <v>80</v>
      </c>
      <c r="BK176" s="140">
        <f>ROUND(I176*H176,2)</f>
        <v>0</v>
      </c>
      <c r="BL176" s="17" t="s">
        <v>255</v>
      </c>
      <c r="BM176" s="139" t="s">
        <v>755</v>
      </c>
    </row>
    <row r="177" spans="2:65" s="1" customFormat="1" ht="16.5" customHeight="1">
      <c r="B177" s="128"/>
      <c r="C177" s="159" t="s">
        <v>446</v>
      </c>
      <c r="D177" s="159" t="s">
        <v>242</v>
      </c>
      <c r="E177" s="160" t="s">
        <v>3974</v>
      </c>
      <c r="F177" s="161" t="s">
        <v>3975</v>
      </c>
      <c r="G177" s="162" t="s">
        <v>3903</v>
      </c>
      <c r="H177" s="163">
        <v>30</v>
      </c>
      <c r="I177" s="188"/>
      <c r="J177" s="164">
        <f>ROUND(I177*H177,2)</f>
        <v>0</v>
      </c>
      <c r="K177" s="161" t="s">
        <v>1</v>
      </c>
      <c r="L177" s="165"/>
      <c r="M177" s="166" t="s">
        <v>1</v>
      </c>
      <c r="N177" s="167" t="s">
        <v>37</v>
      </c>
      <c r="O177" s="137">
        <v>0</v>
      </c>
      <c r="P177" s="137">
        <f>O177*H177</f>
        <v>0</v>
      </c>
      <c r="Q177" s="137">
        <v>0</v>
      </c>
      <c r="R177" s="137">
        <f>Q177*H177</f>
        <v>0</v>
      </c>
      <c r="S177" s="137">
        <v>0</v>
      </c>
      <c r="T177" s="138">
        <f>S177*H177</f>
        <v>0</v>
      </c>
      <c r="AR177" s="139" t="s">
        <v>357</v>
      </c>
      <c r="AT177" s="139" t="s">
        <v>242</v>
      </c>
      <c r="AU177" s="139" t="s">
        <v>82</v>
      </c>
      <c r="AY177" s="17" t="s">
        <v>158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7" t="s">
        <v>80</v>
      </c>
      <c r="BK177" s="140">
        <f>ROUND(I177*H177,2)</f>
        <v>0</v>
      </c>
      <c r="BL177" s="17" t="s">
        <v>255</v>
      </c>
      <c r="BM177" s="139" t="s">
        <v>766</v>
      </c>
    </row>
    <row r="178" spans="2:65" s="1" customFormat="1" ht="16.5" customHeight="1">
      <c r="B178" s="128"/>
      <c r="C178" s="129" t="s">
        <v>452</v>
      </c>
      <c r="D178" s="129" t="s">
        <v>160</v>
      </c>
      <c r="E178" s="130" t="s">
        <v>3976</v>
      </c>
      <c r="F178" s="131" t="s">
        <v>3929</v>
      </c>
      <c r="G178" s="132" t="s">
        <v>3903</v>
      </c>
      <c r="H178" s="133">
        <v>30</v>
      </c>
      <c r="I178" s="184"/>
      <c r="J178" s="134">
        <f>ROUND(I178*H178,2)</f>
        <v>0</v>
      </c>
      <c r="K178" s="131" t="s">
        <v>1</v>
      </c>
      <c r="L178" s="29"/>
      <c r="M178" s="135" t="s">
        <v>1</v>
      </c>
      <c r="N178" s="136" t="s">
        <v>37</v>
      </c>
      <c r="O178" s="137">
        <v>0</v>
      </c>
      <c r="P178" s="137">
        <f>O178*H178</f>
        <v>0</v>
      </c>
      <c r="Q178" s="137">
        <v>0</v>
      </c>
      <c r="R178" s="137">
        <f>Q178*H178</f>
        <v>0</v>
      </c>
      <c r="S178" s="137">
        <v>0</v>
      </c>
      <c r="T178" s="138">
        <f>S178*H178</f>
        <v>0</v>
      </c>
      <c r="AR178" s="139" t="s">
        <v>255</v>
      </c>
      <c r="AT178" s="139" t="s">
        <v>160</v>
      </c>
      <c r="AU178" s="139" t="s">
        <v>82</v>
      </c>
      <c r="AY178" s="17" t="s">
        <v>158</v>
      </c>
      <c r="BE178" s="140">
        <f>IF(N178="základní",J178,0)</f>
        <v>0</v>
      </c>
      <c r="BF178" s="140">
        <f>IF(N178="snížená",J178,0)</f>
        <v>0</v>
      </c>
      <c r="BG178" s="140">
        <f>IF(N178="zákl. přenesená",J178,0)</f>
        <v>0</v>
      </c>
      <c r="BH178" s="140">
        <f>IF(N178="sníž. přenesená",J178,0)</f>
        <v>0</v>
      </c>
      <c r="BI178" s="140">
        <f>IF(N178="nulová",J178,0)</f>
        <v>0</v>
      </c>
      <c r="BJ178" s="17" t="s">
        <v>80</v>
      </c>
      <c r="BK178" s="140">
        <f>ROUND(I178*H178,2)</f>
        <v>0</v>
      </c>
      <c r="BL178" s="17" t="s">
        <v>255</v>
      </c>
      <c r="BM178" s="139" t="s">
        <v>775</v>
      </c>
    </row>
    <row r="179" spans="2:65" s="11" customFormat="1" ht="25.9" customHeight="1">
      <c r="B179" s="117"/>
      <c r="D179" s="118" t="s">
        <v>71</v>
      </c>
      <c r="E179" s="119" t="s">
        <v>3977</v>
      </c>
      <c r="F179" s="119" t="s">
        <v>3978</v>
      </c>
      <c r="J179" s="120">
        <f>BK179</f>
        <v>0</v>
      </c>
      <c r="L179" s="117"/>
      <c r="M179" s="121"/>
      <c r="P179" s="122">
        <f>P180</f>
        <v>0</v>
      </c>
      <c r="R179" s="122">
        <f>R180</f>
        <v>0</v>
      </c>
      <c r="T179" s="123">
        <f>T180</f>
        <v>0</v>
      </c>
      <c r="AR179" s="118" t="s">
        <v>80</v>
      </c>
      <c r="AT179" s="124" t="s">
        <v>71</v>
      </c>
      <c r="AU179" s="124" t="s">
        <v>72</v>
      </c>
      <c r="AY179" s="118" t="s">
        <v>158</v>
      </c>
      <c r="BK179" s="125">
        <f>BK180</f>
        <v>0</v>
      </c>
    </row>
    <row r="180" spans="2:65" s="11" customFormat="1" ht="22.9" customHeight="1">
      <c r="B180" s="117"/>
      <c r="D180" s="118" t="s">
        <v>71</v>
      </c>
      <c r="E180" s="126" t="s">
        <v>3979</v>
      </c>
      <c r="F180" s="126" t="s">
        <v>3980</v>
      </c>
      <c r="J180" s="127">
        <f>BK180</f>
        <v>0</v>
      </c>
      <c r="L180" s="117"/>
      <c r="M180" s="121"/>
      <c r="P180" s="122">
        <f>SUM(P181:P190)</f>
        <v>0</v>
      </c>
      <c r="R180" s="122">
        <f>SUM(R181:R190)</f>
        <v>0</v>
      </c>
      <c r="T180" s="123">
        <f>SUM(T181:T190)</f>
        <v>0</v>
      </c>
      <c r="AR180" s="118" t="s">
        <v>80</v>
      </c>
      <c r="AT180" s="124" t="s">
        <v>71</v>
      </c>
      <c r="AU180" s="124" t="s">
        <v>80</v>
      </c>
      <c r="AY180" s="118" t="s">
        <v>158</v>
      </c>
      <c r="BK180" s="125">
        <f>SUM(BK181:BK190)</f>
        <v>0</v>
      </c>
    </row>
    <row r="181" spans="2:65" s="1" customFormat="1" ht="16.5" customHeight="1">
      <c r="B181" s="128"/>
      <c r="C181" s="159" t="s">
        <v>458</v>
      </c>
      <c r="D181" s="159" t="s">
        <v>242</v>
      </c>
      <c r="E181" s="160" t="s">
        <v>3981</v>
      </c>
      <c r="F181" s="161" t="s">
        <v>3982</v>
      </c>
      <c r="G181" s="162" t="s">
        <v>1289</v>
      </c>
      <c r="H181" s="163">
        <v>50</v>
      </c>
      <c r="I181" s="188"/>
      <c r="J181" s="164">
        <f t="shared" ref="J181:J190" si="20">ROUND(I181*H181,2)</f>
        <v>0</v>
      </c>
      <c r="K181" s="161" t="s">
        <v>1</v>
      </c>
      <c r="L181" s="165"/>
      <c r="M181" s="166" t="s">
        <v>1</v>
      </c>
      <c r="N181" s="167" t="s">
        <v>37</v>
      </c>
      <c r="O181" s="137">
        <v>0</v>
      </c>
      <c r="P181" s="137">
        <f t="shared" ref="P181:P190" si="21">O181*H181</f>
        <v>0</v>
      </c>
      <c r="Q181" s="137">
        <v>0</v>
      </c>
      <c r="R181" s="137">
        <f t="shared" ref="R181:R190" si="22">Q181*H181</f>
        <v>0</v>
      </c>
      <c r="S181" s="137">
        <v>0</v>
      </c>
      <c r="T181" s="138">
        <f t="shared" ref="T181:T190" si="23">S181*H181</f>
        <v>0</v>
      </c>
      <c r="AR181" s="139" t="s">
        <v>357</v>
      </c>
      <c r="AT181" s="139" t="s">
        <v>242</v>
      </c>
      <c r="AU181" s="139" t="s">
        <v>82</v>
      </c>
      <c r="AY181" s="17" t="s">
        <v>158</v>
      </c>
      <c r="BE181" s="140">
        <f t="shared" ref="BE181:BE190" si="24">IF(N181="základní",J181,0)</f>
        <v>0</v>
      </c>
      <c r="BF181" s="140">
        <f t="shared" ref="BF181:BF190" si="25">IF(N181="snížená",J181,0)</f>
        <v>0</v>
      </c>
      <c r="BG181" s="140">
        <f t="shared" ref="BG181:BG190" si="26">IF(N181="zákl. přenesená",J181,0)</f>
        <v>0</v>
      </c>
      <c r="BH181" s="140">
        <f t="shared" ref="BH181:BH190" si="27">IF(N181="sníž. přenesená",J181,0)</f>
        <v>0</v>
      </c>
      <c r="BI181" s="140">
        <f t="shared" ref="BI181:BI190" si="28">IF(N181="nulová",J181,0)</f>
        <v>0</v>
      </c>
      <c r="BJ181" s="17" t="s">
        <v>80</v>
      </c>
      <c r="BK181" s="140">
        <f t="shared" ref="BK181:BK190" si="29">ROUND(I181*H181,2)</f>
        <v>0</v>
      </c>
      <c r="BL181" s="17" t="s">
        <v>255</v>
      </c>
      <c r="BM181" s="139" t="s">
        <v>785</v>
      </c>
    </row>
    <row r="182" spans="2:65" s="1" customFormat="1" ht="16.5" customHeight="1">
      <c r="B182" s="128"/>
      <c r="C182" s="159" t="s">
        <v>464</v>
      </c>
      <c r="D182" s="159" t="s">
        <v>242</v>
      </c>
      <c r="E182" s="160" t="s">
        <v>3983</v>
      </c>
      <c r="F182" s="161" t="s">
        <v>3984</v>
      </c>
      <c r="G182" s="162" t="s">
        <v>1289</v>
      </c>
      <c r="H182" s="163">
        <v>30</v>
      </c>
      <c r="I182" s="188"/>
      <c r="J182" s="164">
        <f t="shared" si="20"/>
        <v>0</v>
      </c>
      <c r="K182" s="161" t="s">
        <v>1</v>
      </c>
      <c r="L182" s="165"/>
      <c r="M182" s="166" t="s">
        <v>1</v>
      </c>
      <c r="N182" s="167" t="s">
        <v>37</v>
      </c>
      <c r="O182" s="137">
        <v>0</v>
      </c>
      <c r="P182" s="137">
        <f t="shared" si="21"/>
        <v>0</v>
      </c>
      <c r="Q182" s="137">
        <v>0</v>
      </c>
      <c r="R182" s="137">
        <f t="shared" si="22"/>
        <v>0</v>
      </c>
      <c r="S182" s="137">
        <v>0</v>
      </c>
      <c r="T182" s="138">
        <f t="shared" si="23"/>
        <v>0</v>
      </c>
      <c r="AR182" s="139" t="s">
        <v>357</v>
      </c>
      <c r="AT182" s="139" t="s">
        <v>242</v>
      </c>
      <c r="AU182" s="139" t="s">
        <v>82</v>
      </c>
      <c r="AY182" s="17" t="s">
        <v>158</v>
      </c>
      <c r="BE182" s="140">
        <f t="shared" si="24"/>
        <v>0</v>
      </c>
      <c r="BF182" s="140">
        <f t="shared" si="25"/>
        <v>0</v>
      </c>
      <c r="BG182" s="140">
        <f t="shared" si="26"/>
        <v>0</v>
      </c>
      <c r="BH182" s="140">
        <f t="shared" si="27"/>
        <v>0</v>
      </c>
      <c r="BI182" s="140">
        <f t="shared" si="28"/>
        <v>0</v>
      </c>
      <c r="BJ182" s="17" t="s">
        <v>80</v>
      </c>
      <c r="BK182" s="140">
        <f t="shared" si="29"/>
        <v>0</v>
      </c>
      <c r="BL182" s="17" t="s">
        <v>255</v>
      </c>
      <c r="BM182" s="139" t="s">
        <v>794</v>
      </c>
    </row>
    <row r="183" spans="2:65" s="1" customFormat="1" ht="16.5" customHeight="1">
      <c r="B183" s="128"/>
      <c r="C183" s="159" t="s">
        <v>470</v>
      </c>
      <c r="D183" s="159" t="s">
        <v>242</v>
      </c>
      <c r="E183" s="160" t="s">
        <v>3985</v>
      </c>
      <c r="F183" s="161" t="s">
        <v>3986</v>
      </c>
      <c r="G183" s="162" t="s">
        <v>1289</v>
      </c>
      <c r="H183" s="163">
        <v>100</v>
      </c>
      <c r="I183" s="188"/>
      <c r="J183" s="164">
        <f t="shared" si="20"/>
        <v>0</v>
      </c>
      <c r="K183" s="161" t="s">
        <v>1</v>
      </c>
      <c r="L183" s="165"/>
      <c r="M183" s="166" t="s">
        <v>1</v>
      </c>
      <c r="N183" s="167" t="s">
        <v>37</v>
      </c>
      <c r="O183" s="137">
        <v>0</v>
      </c>
      <c r="P183" s="137">
        <f t="shared" si="21"/>
        <v>0</v>
      </c>
      <c r="Q183" s="137">
        <v>0</v>
      </c>
      <c r="R183" s="137">
        <f t="shared" si="22"/>
        <v>0</v>
      </c>
      <c r="S183" s="137">
        <v>0</v>
      </c>
      <c r="T183" s="138">
        <f t="shared" si="23"/>
        <v>0</v>
      </c>
      <c r="AR183" s="139" t="s">
        <v>357</v>
      </c>
      <c r="AT183" s="139" t="s">
        <v>242</v>
      </c>
      <c r="AU183" s="139" t="s">
        <v>82</v>
      </c>
      <c r="AY183" s="17" t="s">
        <v>158</v>
      </c>
      <c r="BE183" s="140">
        <f t="shared" si="24"/>
        <v>0</v>
      </c>
      <c r="BF183" s="140">
        <f t="shared" si="25"/>
        <v>0</v>
      </c>
      <c r="BG183" s="140">
        <f t="shared" si="26"/>
        <v>0</v>
      </c>
      <c r="BH183" s="140">
        <f t="shared" si="27"/>
        <v>0</v>
      </c>
      <c r="BI183" s="140">
        <f t="shared" si="28"/>
        <v>0</v>
      </c>
      <c r="BJ183" s="17" t="s">
        <v>80</v>
      </c>
      <c r="BK183" s="140">
        <f t="shared" si="29"/>
        <v>0</v>
      </c>
      <c r="BL183" s="17" t="s">
        <v>255</v>
      </c>
      <c r="BM183" s="139" t="s">
        <v>802</v>
      </c>
    </row>
    <row r="184" spans="2:65" s="1" customFormat="1" ht="16.5" customHeight="1">
      <c r="B184" s="128"/>
      <c r="C184" s="129" t="s">
        <v>476</v>
      </c>
      <c r="D184" s="129" t="s">
        <v>160</v>
      </c>
      <c r="E184" s="130" t="s">
        <v>3987</v>
      </c>
      <c r="F184" s="131" t="s">
        <v>3988</v>
      </c>
      <c r="G184" s="132" t="s">
        <v>1289</v>
      </c>
      <c r="H184" s="133">
        <v>100</v>
      </c>
      <c r="I184" s="184"/>
      <c r="J184" s="134">
        <f t="shared" si="20"/>
        <v>0</v>
      </c>
      <c r="K184" s="131" t="s">
        <v>1</v>
      </c>
      <c r="L184" s="29"/>
      <c r="M184" s="135" t="s">
        <v>1</v>
      </c>
      <c r="N184" s="136" t="s">
        <v>37</v>
      </c>
      <c r="O184" s="137">
        <v>0</v>
      </c>
      <c r="P184" s="137">
        <f t="shared" si="21"/>
        <v>0</v>
      </c>
      <c r="Q184" s="137">
        <v>0</v>
      </c>
      <c r="R184" s="137">
        <f t="shared" si="22"/>
        <v>0</v>
      </c>
      <c r="S184" s="137">
        <v>0</v>
      </c>
      <c r="T184" s="138">
        <f t="shared" si="23"/>
        <v>0</v>
      </c>
      <c r="AR184" s="139" t="s">
        <v>255</v>
      </c>
      <c r="AT184" s="139" t="s">
        <v>160</v>
      </c>
      <c r="AU184" s="139" t="s">
        <v>82</v>
      </c>
      <c r="AY184" s="17" t="s">
        <v>158</v>
      </c>
      <c r="BE184" s="140">
        <f t="shared" si="24"/>
        <v>0</v>
      </c>
      <c r="BF184" s="140">
        <f t="shared" si="25"/>
        <v>0</v>
      </c>
      <c r="BG184" s="140">
        <f t="shared" si="26"/>
        <v>0</v>
      </c>
      <c r="BH184" s="140">
        <f t="shared" si="27"/>
        <v>0</v>
      </c>
      <c r="BI184" s="140">
        <f t="shared" si="28"/>
        <v>0</v>
      </c>
      <c r="BJ184" s="17" t="s">
        <v>80</v>
      </c>
      <c r="BK184" s="140">
        <f t="shared" si="29"/>
        <v>0</v>
      </c>
      <c r="BL184" s="17" t="s">
        <v>255</v>
      </c>
      <c r="BM184" s="139" t="s">
        <v>817</v>
      </c>
    </row>
    <row r="185" spans="2:65" s="1" customFormat="1" ht="24.2" customHeight="1">
      <c r="B185" s="128"/>
      <c r="C185" s="159" t="s">
        <v>482</v>
      </c>
      <c r="D185" s="159" t="s">
        <v>242</v>
      </c>
      <c r="E185" s="160" t="s">
        <v>3989</v>
      </c>
      <c r="F185" s="161" t="s">
        <v>3990</v>
      </c>
      <c r="G185" s="162" t="s">
        <v>3888</v>
      </c>
      <c r="H185" s="163">
        <v>4</v>
      </c>
      <c r="I185" s="188"/>
      <c r="J185" s="164">
        <f t="shared" si="20"/>
        <v>0</v>
      </c>
      <c r="K185" s="161" t="s">
        <v>1</v>
      </c>
      <c r="L185" s="165"/>
      <c r="M185" s="166" t="s">
        <v>1</v>
      </c>
      <c r="N185" s="167" t="s">
        <v>37</v>
      </c>
      <c r="O185" s="137">
        <v>0</v>
      </c>
      <c r="P185" s="137">
        <f t="shared" si="21"/>
        <v>0</v>
      </c>
      <c r="Q185" s="137">
        <v>0</v>
      </c>
      <c r="R185" s="137">
        <f t="shared" si="22"/>
        <v>0</v>
      </c>
      <c r="S185" s="137">
        <v>0</v>
      </c>
      <c r="T185" s="138">
        <f t="shared" si="23"/>
        <v>0</v>
      </c>
      <c r="AR185" s="139" t="s">
        <v>357</v>
      </c>
      <c r="AT185" s="139" t="s">
        <v>242</v>
      </c>
      <c r="AU185" s="139" t="s">
        <v>82</v>
      </c>
      <c r="AY185" s="17" t="s">
        <v>158</v>
      </c>
      <c r="BE185" s="140">
        <f t="shared" si="24"/>
        <v>0</v>
      </c>
      <c r="BF185" s="140">
        <f t="shared" si="25"/>
        <v>0</v>
      </c>
      <c r="BG185" s="140">
        <f t="shared" si="26"/>
        <v>0</v>
      </c>
      <c r="BH185" s="140">
        <f t="shared" si="27"/>
        <v>0</v>
      </c>
      <c r="BI185" s="140">
        <f t="shared" si="28"/>
        <v>0</v>
      </c>
      <c r="BJ185" s="17" t="s">
        <v>80</v>
      </c>
      <c r="BK185" s="140">
        <f t="shared" si="29"/>
        <v>0</v>
      </c>
      <c r="BL185" s="17" t="s">
        <v>255</v>
      </c>
      <c r="BM185" s="139" t="s">
        <v>829</v>
      </c>
    </row>
    <row r="186" spans="2:65" s="1" customFormat="1" ht="24.2" customHeight="1">
      <c r="B186" s="128"/>
      <c r="C186" s="129" t="s">
        <v>487</v>
      </c>
      <c r="D186" s="129" t="s">
        <v>160</v>
      </c>
      <c r="E186" s="130" t="s">
        <v>3991</v>
      </c>
      <c r="F186" s="131" t="s">
        <v>3992</v>
      </c>
      <c r="G186" s="132" t="s">
        <v>3888</v>
      </c>
      <c r="H186" s="133">
        <v>1</v>
      </c>
      <c r="I186" s="184"/>
      <c r="J186" s="134">
        <f t="shared" si="20"/>
        <v>0</v>
      </c>
      <c r="K186" s="131" t="s">
        <v>1</v>
      </c>
      <c r="L186" s="29"/>
      <c r="M186" s="135" t="s">
        <v>1</v>
      </c>
      <c r="N186" s="136" t="s">
        <v>37</v>
      </c>
      <c r="O186" s="137">
        <v>0</v>
      </c>
      <c r="P186" s="137">
        <f t="shared" si="21"/>
        <v>0</v>
      </c>
      <c r="Q186" s="137">
        <v>0</v>
      </c>
      <c r="R186" s="137">
        <f t="shared" si="22"/>
        <v>0</v>
      </c>
      <c r="S186" s="137">
        <v>0</v>
      </c>
      <c r="T186" s="138">
        <f t="shared" si="23"/>
        <v>0</v>
      </c>
      <c r="AR186" s="139" t="s">
        <v>255</v>
      </c>
      <c r="AT186" s="139" t="s">
        <v>160</v>
      </c>
      <c r="AU186" s="139" t="s">
        <v>82</v>
      </c>
      <c r="AY186" s="17" t="s">
        <v>158</v>
      </c>
      <c r="BE186" s="140">
        <f t="shared" si="24"/>
        <v>0</v>
      </c>
      <c r="BF186" s="140">
        <f t="shared" si="25"/>
        <v>0</v>
      </c>
      <c r="BG186" s="140">
        <f t="shared" si="26"/>
        <v>0</v>
      </c>
      <c r="BH186" s="140">
        <f t="shared" si="27"/>
        <v>0</v>
      </c>
      <c r="BI186" s="140">
        <f t="shared" si="28"/>
        <v>0</v>
      </c>
      <c r="BJ186" s="17" t="s">
        <v>80</v>
      </c>
      <c r="BK186" s="140">
        <f t="shared" si="29"/>
        <v>0</v>
      </c>
      <c r="BL186" s="17" t="s">
        <v>255</v>
      </c>
      <c r="BM186" s="139" t="s">
        <v>839</v>
      </c>
    </row>
    <row r="187" spans="2:65" s="1" customFormat="1" ht="24.2" customHeight="1">
      <c r="B187" s="128"/>
      <c r="C187" s="129" t="s">
        <v>491</v>
      </c>
      <c r="D187" s="129" t="s">
        <v>160</v>
      </c>
      <c r="E187" s="130" t="s">
        <v>3993</v>
      </c>
      <c r="F187" s="131" t="s">
        <v>3994</v>
      </c>
      <c r="G187" s="132" t="s">
        <v>1289</v>
      </c>
      <c r="H187" s="133">
        <v>400</v>
      </c>
      <c r="I187" s="184"/>
      <c r="J187" s="134">
        <f t="shared" si="20"/>
        <v>0</v>
      </c>
      <c r="K187" s="131" t="s">
        <v>1</v>
      </c>
      <c r="L187" s="29"/>
      <c r="M187" s="135" t="s">
        <v>1</v>
      </c>
      <c r="N187" s="136" t="s">
        <v>37</v>
      </c>
      <c r="O187" s="137">
        <v>0</v>
      </c>
      <c r="P187" s="137">
        <f t="shared" si="21"/>
        <v>0</v>
      </c>
      <c r="Q187" s="137">
        <v>0</v>
      </c>
      <c r="R187" s="137">
        <f t="shared" si="22"/>
        <v>0</v>
      </c>
      <c r="S187" s="137">
        <v>0</v>
      </c>
      <c r="T187" s="138">
        <f t="shared" si="23"/>
        <v>0</v>
      </c>
      <c r="AR187" s="139" t="s">
        <v>255</v>
      </c>
      <c r="AT187" s="139" t="s">
        <v>160</v>
      </c>
      <c r="AU187" s="139" t="s">
        <v>82</v>
      </c>
      <c r="AY187" s="17" t="s">
        <v>158</v>
      </c>
      <c r="BE187" s="140">
        <f t="shared" si="24"/>
        <v>0</v>
      </c>
      <c r="BF187" s="140">
        <f t="shared" si="25"/>
        <v>0</v>
      </c>
      <c r="BG187" s="140">
        <f t="shared" si="26"/>
        <v>0</v>
      </c>
      <c r="BH187" s="140">
        <f t="shared" si="27"/>
        <v>0</v>
      </c>
      <c r="BI187" s="140">
        <f t="shared" si="28"/>
        <v>0</v>
      </c>
      <c r="BJ187" s="17" t="s">
        <v>80</v>
      </c>
      <c r="BK187" s="140">
        <f t="shared" si="29"/>
        <v>0</v>
      </c>
      <c r="BL187" s="17" t="s">
        <v>255</v>
      </c>
      <c r="BM187" s="139" t="s">
        <v>853</v>
      </c>
    </row>
    <row r="188" spans="2:65" s="1" customFormat="1" ht="16.5" customHeight="1">
      <c r="B188" s="128"/>
      <c r="C188" s="129" t="s">
        <v>499</v>
      </c>
      <c r="D188" s="129" t="s">
        <v>160</v>
      </c>
      <c r="E188" s="130" t="s">
        <v>3995</v>
      </c>
      <c r="F188" s="131" t="s">
        <v>3996</v>
      </c>
      <c r="G188" s="132" t="s">
        <v>188</v>
      </c>
      <c r="H188" s="133">
        <v>1.28</v>
      </c>
      <c r="I188" s="184"/>
      <c r="J188" s="134">
        <f t="shared" si="20"/>
        <v>0</v>
      </c>
      <c r="K188" s="131" t="s">
        <v>1</v>
      </c>
      <c r="L188" s="29"/>
      <c r="M188" s="135" t="s">
        <v>1</v>
      </c>
      <c r="N188" s="136" t="s">
        <v>37</v>
      </c>
      <c r="O188" s="137">
        <v>0</v>
      </c>
      <c r="P188" s="137">
        <f t="shared" si="21"/>
        <v>0</v>
      </c>
      <c r="Q188" s="137">
        <v>0</v>
      </c>
      <c r="R188" s="137">
        <f t="shared" si="22"/>
        <v>0</v>
      </c>
      <c r="S188" s="137">
        <v>0</v>
      </c>
      <c r="T188" s="138">
        <f t="shared" si="23"/>
        <v>0</v>
      </c>
      <c r="AR188" s="139" t="s">
        <v>255</v>
      </c>
      <c r="AT188" s="139" t="s">
        <v>160</v>
      </c>
      <c r="AU188" s="139" t="s">
        <v>82</v>
      </c>
      <c r="AY188" s="17" t="s">
        <v>158</v>
      </c>
      <c r="BE188" s="140">
        <f t="shared" si="24"/>
        <v>0</v>
      </c>
      <c r="BF188" s="140">
        <f t="shared" si="25"/>
        <v>0</v>
      </c>
      <c r="BG188" s="140">
        <f t="shared" si="26"/>
        <v>0</v>
      </c>
      <c r="BH188" s="140">
        <f t="shared" si="27"/>
        <v>0</v>
      </c>
      <c r="BI188" s="140">
        <f t="shared" si="28"/>
        <v>0</v>
      </c>
      <c r="BJ188" s="17" t="s">
        <v>80</v>
      </c>
      <c r="BK188" s="140">
        <f t="shared" si="29"/>
        <v>0</v>
      </c>
      <c r="BL188" s="17" t="s">
        <v>255</v>
      </c>
      <c r="BM188" s="139" t="s">
        <v>872</v>
      </c>
    </row>
    <row r="189" spans="2:65" s="1" customFormat="1" ht="16.5" customHeight="1">
      <c r="B189" s="128"/>
      <c r="C189" s="129" t="s">
        <v>505</v>
      </c>
      <c r="D189" s="129" t="s">
        <v>160</v>
      </c>
      <c r="E189" s="130" t="s">
        <v>3997</v>
      </c>
      <c r="F189" s="131" t="s">
        <v>3998</v>
      </c>
      <c r="G189" s="132" t="s">
        <v>188</v>
      </c>
      <c r="H189" s="133">
        <v>2.4</v>
      </c>
      <c r="I189" s="184"/>
      <c r="J189" s="134">
        <f t="shared" si="20"/>
        <v>0</v>
      </c>
      <c r="K189" s="131" t="s">
        <v>1</v>
      </c>
      <c r="L189" s="29"/>
      <c r="M189" s="135" t="s">
        <v>1</v>
      </c>
      <c r="N189" s="136" t="s">
        <v>37</v>
      </c>
      <c r="O189" s="137">
        <v>0</v>
      </c>
      <c r="P189" s="137">
        <f t="shared" si="21"/>
        <v>0</v>
      </c>
      <c r="Q189" s="137">
        <v>0</v>
      </c>
      <c r="R189" s="137">
        <f t="shared" si="22"/>
        <v>0</v>
      </c>
      <c r="S189" s="137">
        <v>0</v>
      </c>
      <c r="T189" s="138">
        <f t="shared" si="23"/>
        <v>0</v>
      </c>
      <c r="AR189" s="139" t="s">
        <v>255</v>
      </c>
      <c r="AT189" s="139" t="s">
        <v>160</v>
      </c>
      <c r="AU189" s="139" t="s">
        <v>82</v>
      </c>
      <c r="AY189" s="17" t="s">
        <v>158</v>
      </c>
      <c r="BE189" s="140">
        <f t="shared" si="24"/>
        <v>0</v>
      </c>
      <c r="BF189" s="140">
        <f t="shared" si="25"/>
        <v>0</v>
      </c>
      <c r="BG189" s="140">
        <f t="shared" si="26"/>
        <v>0</v>
      </c>
      <c r="BH189" s="140">
        <f t="shared" si="27"/>
        <v>0</v>
      </c>
      <c r="BI189" s="140">
        <f t="shared" si="28"/>
        <v>0</v>
      </c>
      <c r="BJ189" s="17" t="s">
        <v>80</v>
      </c>
      <c r="BK189" s="140">
        <f t="shared" si="29"/>
        <v>0</v>
      </c>
      <c r="BL189" s="17" t="s">
        <v>255</v>
      </c>
      <c r="BM189" s="139" t="s">
        <v>882</v>
      </c>
    </row>
    <row r="190" spans="2:65" s="1" customFormat="1" ht="44.25" customHeight="1">
      <c r="B190" s="128"/>
      <c r="C190" s="129" t="s">
        <v>510</v>
      </c>
      <c r="D190" s="129" t="s">
        <v>160</v>
      </c>
      <c r="E190" s="130" t="s">
        <v>3861</v>
      </c>
      <c r="F190" s="131" t="s">
        <v>3999</v>
      </c>
      <c r="G190" s="132" t="s">
        <v>4000</v>
      </c>
      <c r="H190" s="133">
        <v>50</v>
      </c>
      <c r="I190" s="184"/>
      <c r="J190" s="134">
        <f t="shared" si="20"/>
        <v>0</v>
      </c>
      <c r="K190" s="131" t="s">
        <v>1</v>
      </c>
      <c r="L190" s="29"/>
      <c r="M190" s="177" t="s">
        <v>1</v>
      </c>
      <c r="N190" s="178" t="s">
        <v>37</v>
      </c>
      <c r="O190" s="179">
        <v>0</v>
      </c>
      <c r="P190" s="179">
        <f t="shared" si="21"/>
        <v>0</v>
      </c>
      <c r="Q190" s="179">
        <v>0</v>
      </c>
      <c r="R190" s="179">
        <f t="shared" si="22"/>
        <v>0</v>
      </c>
      <c r="S190" s="179">
        <v>0</v>
      </c>
      <c r="T190" s="180">
        <f t="shared" si="23"/>
        <v>0</v>
      </c>
      <c r="AR190" s="139" t="s">
        <v>255</v>
      </c>
      <c r="AT190" s="139" t="s">
        <v>160</v>
      </c>
      <c r="AU190" s="139" t="s">
        <v>82</v>
      </c>
      <c r="AY190" s="17" t="s">
        <v>158</v>
      </c>
      <c r="BE190" s="140">
        <f t="shared" si="24"/>
        <v>0</v>
      </c>
      <c r="BF190" s="140">
        <f t="shared" si="25"/>
        <v>0</v>
      </c>
      <c r="BG190" s="140">
        <f t="shared" si="26"/>
        <v>0</v>
      </c>
      <c r="BH190" s="140">
        <f t="shared" si="27"/>
        <v>0</v>
      </c>
      <c r="BI190" s="140">
        <f t="shared" si="28"/>
        <v>0</v>
      </c>
      <c r="BJ190" s="17" t="s">
        <v>80</v>
      </c>
      <c r="BK190" s="140">
        <f t="shared" si="29"/>
        <v>0</v>
      </c>
      <c r="BL190" s="17" t="s">
        <v>255</v>
      </c>
      <c r="BM190" s="139" t="s">
        <v>892</v>
      </c>
    </row>
    <row r="191" spans="2:65" s="1" customFormat="1" ht="6.95" customHeight="1">
      <c r="B191" s="41"/>
      <c r="C191" s="42"/>
      <c r="D191" s="42"/>
      <c r="E191" s="42"/>
      <c r="F191" s="42"/>
      <c r="G191" s="42"/>
      <c r="H191" s="42"/>
      <c r="I191" s="42"/>
      <c r="J191" s="42"/>
      <c r="K191" s="42"/>
      <c r="L191" s="29"/>
    </row>
  </sheetData>
  <autoFilter ref="C125:K190" xr:uid="{00000000-0009-0000-0000-000004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315"/>
  <sheetViews>
    <sheetView showGridLines="0" topLeftCell="C1" workbookViewId="0">
      <selection activeCell="W311" sqref="W31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1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94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102</v>
      </c>
      <c r="L4" s="20"/>
      <c r="M4" s="85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6" t="s">
        <v>14</v>
      </c>
      <c r="L6" s="20"/>
    </row>
    <row r="7" spans="2:46" ht="16.5" customHeight="1">
      <c r="B7" s="20"/>
      <c r="E7" s="227" t="str">
        <f>'Rekapitulace stavby'!K6</f>
        <v>OLOMOUC ADM Nerudova - oprava přístavby ve dvorní části</v>
      </c>
      <c r="F7" s="228"/>
      <c r="G7" s="228"/>
      <c r="H7" s="228"/>
      <c r="L7" s="20"/>
    </row>
    <row r="8" spans="2:46" s="1" customFormat="1" ht="12" customHeight="1">
      <c r="B8" s="29"/>
      <c r="D8" s="26" t="s">
        <v>103</v>
      </c>
      <c r="L8" s="29"/>
    </row>
    <row r="9" spans="2:46" s="1" customFormat="1" ht="16.5" customHeight="1">
      <c r="B9" s="29"/>
      <c r="E9" s="192" t="s">
        <v>4001</v>
      </c>
      <c r="F9" s="226"/>
      <c r="G9" s="226"/>
      <c r="H9" s="226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6" t="s">
        <v>15</v>
      </c>
      <c r="F11" s="24" t="s">
        <v>1</v>
      </c>
      <c r="I11" s="26" t="s">
        <v>16</v>
      </c>
      <c r="J11" s="24" t="s">
        <v>1</v>
      </c>
      <c r="L11" s="29"/>
    </row>
    <row r="12" spans="2:46" s="1" customFormat="1" ht="12" customHeight="1">
      <c r="B12" s="29"/>
      <c r="D12" s="26" t="s">
        <v>17</v>
      </c>
      <c r="F12" s="24" t="s">
        <v>18</v>
      </c>
      <c r="I12" s="26" t="s">
        <v>19</v>
      </c>
      <c r="J12" s="49">
        <f>'Rekapitulace stavby'!AN8</f>
        <v>45085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6" t="s">
        <v>20</v>
      </c>
      <c r="I14" s="26" t="s">
        <v>21</v>
      </c>
      <c r="J14" s="24" t="s">
        <v>1</v>
      </c>
      <c r="L14" s="29"/>
    </row>
    <row r="15" spans="2:46" s="1" customFormat="1" ht="18" customHeight="1">
      <c r="B15" s="29"/>
      <c r="E15" s="24" t="s">
        <v>22</v>
      </c>
      <c r="I15" s="26" t="s">
        <v>23</v>
      </c>
      <c r="J15" s="24" t="s">
        <v>1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6" t="s">
        <v>4737</v>
      </c>
      <c r="I17" s="26" t="s">
        <v>21</v>
      </c>
      <c r="J17" s="185" t="str">
        <f>'Rekapitulace stavby'!AN13</f>
        <v>Vyplň údaj</v>
      </c>
      <c r="L17" s="29"/>
    </row>
    <row r="18" spans="2:12" s="1" customFormat="1" ht="18" customHeight="1">
      <c r="B18" s="29"/>
      <c r="E18" s="229" t="str">
        <f>'Rekapitulace stavby'!E14</f>
        <v>Vyplň údaj</v>
      </c>
      <c r="F18" s="229"/>
      <c r="G18" s="229"/>
      <c r="H18" s="229"/>
      <c r="I18" s="26" t="s">
        <v>23</v>
      </c>
      <c r="J18" s="18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6" t="s">
        <v>25</v>
      </c>
      <c r="I20" s="26" t="s">
        <v>21</v>
      </c>
      <c r="J20" s="24" t="s">
        <v>26</v>
      </c>
      <c r="L20" s="29"/>
    </row>
    <row r="21" spans="2:12" s="1" customFormat="1" ht="18" customHeight="1">
      <c r="B21" s="29"/>
      <c r="E21" s="24" t="s">
        <v>27</v>
      </c>
      <c r="I21" s="26" t="s">
        <v>23</v>
      </c>
      <c r="J21" s="24" t="s">
        <v>1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6" t="s">
        <v>29</v>
      </c>
      <c r="I23" s="26" t="s">
        <v>21</v>
      </c>
      <c r="J23" s="24" t="s">
        <v>1</v>
      </c>
      <c r="L23" s="29"/>
    </row>
    <row r="24" spans="2:12" s="1" customFormat="1" ht="18" customHeight="1">
      <c r="B24" s="29"/>
      <c r="E24" s="24" t="s">
        <v>30</v>
      </c>
      <c r="I24" s="26" t="s">
        <v>23</v>
      </c>
      <c r="J24" s="24" t="s">
        <v>1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6" t="s">
        <v>31</v>
      </c>
      <c r="L26" s="29"/>
    </row>
    <row r="27" spans="2:12" s="7" customFormat="1" ht="71.25" customHeight="1">
      <c r="B27" s="86"/>
      <c r="E27" s="217" t="s">
        <v>4002</v>
      </c>
      <c r="F27" s="217"/>
      <c r="G27" s="217"/>
      <c r="H27" s="217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7" t="s">
        <v>32</v>
      </c>
      <c r="J30" s="63">
        <f>ROUND(J121, 2)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34</v>
      </c>
      <c r="I32" s="32" t="s">
        <v>33</v>
      </c>
      <c r="J32" s="32" t="s">
        <v>35</v>
      </c>
      <c r="L32" s="29"/>
    </row>
    <row r="33" spans="2:12" s="1" customFormat="1" ht="14.45" customHeight="1">
      <c r="B33" s="29"/>
      <c r="D33" s="52" t="s">
        <v>36</v>
      </c>
      <c r="E33" s="26" t="s">
        <v>37</v>
      </c>
      <c r="F33" s="88">
        <f>ROUND((SUM(BE121:BE314)),  2)</f>
        <v>0</v>
      </c>
      <c r="I33" s="89">
        <v>0.21</v>
      </c>
      <c r="J33" s="88">
        <f>ROUND(((SUM(BE121:BE314))*I33),  2)</f>
        <v>0</v>
      </c>
      <c r="L33" s="29"/>
    </row>
    <row r="34" spans="2:12" s="1" customFormat="1" ht="14.45" customHeight="1">
      <c r="B34" s="29"/>
      <c r="E34" s="26" t="s">
        <v>38</v>
      </c>
      <c r="F34" s="88">
        <f>ROUND((SUM(BF121:BF314)),  2)</f>
        <v>0</v>
      </c>
      <c r="I34" s="89">
        <v>0.15</v>
      </c>
      <c r="J34" s="88">
        <f>ROUND(((SUM(BF121:BF314))*I34),  2)</f>
        <v>0</v>
      </c>
      <c r="L34" s="29"/>
    </row>
    <row r="35" spans="2:12" s="1" customFormat="1" ht="14.45" hidden="1" customHeight="1">
      <c r="B35" s="29"/>
      <c r="E35" s="26" t="s">
        <v>39</v>
      </c>
      <c r="F35" s="88">
        <f>ROUND((SUM(BG121:BG314)),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6" t="s">
        <v>40</v>
      </c>
      <c r="F36" s="88">
        <f>ROUND((SUM(BH121:BH314)),  2)</f>
        <v>0</v>
      </c>
      <c r="I36" s="89">
        <v>0.15</v>
      </c>
      <c r="J36" s="88">
        <f>0</f>
        <v>0</v>
      </c>
      <c r="L36" s="29"/>
    </row>
    <row r="37" spans="2:12" s="1" customFormat="1" ht="14.45" hidden="1" customHeight="1">
      <c r="B37" s="29"/>
      <c r="E37" s="26" t="s">
        <v>41</v>
      </c>
      <c r="F37" s="88">
        <f>ROUND((SUM(BI121:BI314)),  2)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0"/>
      <c r="D39" s="91" t="s">
        <v>42</v>
      </c>
      <c r="E39" s="54"/>
      <c r="F39" s="54"/>
      <c r="G39" s="92" t="s">
        <v>43</v>
      </c>
      <c r="H39" s="93" t="s">
        <v>44</v>
      </c>
      <c r="I39" s="54"/>
      <c r="J39" s="94">
        <f>SUM(J30:J37)</f>
        <v>0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29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9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29"/>
      <c r="D61" s="40" t="s">
        <v>47</v>
      </c>
      <c r="E61" s="31"/>
      <c r="F61" s="96" t="s">
        <v>48</v>
      </c>
      <c r="G61" s="40" t="s">
        <v>47</v>
      </c>
      <c r="H61" s="31"/>
      <c r="I61" s="31"/>
      <c r="J61" s="97" t="s">
        <v>48</v>
      </c>
      <c r="K61" s="31"/>
      <c r="L61" s="29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29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9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29"/>
      <c r="D76" s="40" t="s">
        <v>47</v>
      </c>
      <c r="E76" s="31"/>
      <c r="F76" s="96" t="s">
        <v>48</v>
      </c>
      <c r="G76" s="40" t="s">
        <v>47</v>
      </c>
      <c r="H76" s="31"/>
      <c r="I76" s="31"/>
      <c r="J76" s="97" t="s">
        <v>48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21" t="s">
        <v>105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6" t="s">
        <v>14</v>
      </c>
      <c r="L84" s="29"/>
    </row>
    <row r="85" spans="2:47" s="1" customFormat="1" ht="16.5" customHeight="1">
      <c r="B85" s="29"/>
      <c r="E85" s="227" t="str">
        <f>E7</f>
        <v>OLOMOUC ADM Nerudova - oprava přístavby ve dvorní části</v>
      </c>
      <c r="F85" s="228"/>
      <c r="G85" s="228"/>
      <c r="H85" s="228"/>
      <c r="L85" s="29"/>
    </row>
    <row r="86" spans="2:47" s="1" customFormat="1" ht="12" customHeight="1">
      <c r="B86" s="29"/>
      <c r="C86" s="26" t="s">
        <v>103</v>
      </c>
      <c r="L86" s="29"/>
    </row>
    <row r="87" spans="2:47" s="1" customFormat="1" ht="16.5" customHeight="1">
      <c r="B87" s="29"/>
      <c r="E87" s="192" t="str">
        <f>E9</f>
        <v xml:space="preserve">2917 - D.1.4.4 - Elektroinstalace </v>
      </c>
      <c r="F87" s="226"/>
      <c r="G87" s="226"/>
      <c r="H87" s="226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6" t="s">
        <v>17</v>
      </c>
      <c r="F89" s="24" t="str">
        <f>F12</f>
        <v>Olomouc</v>
      </c>
      <c r="I89" s="26" t="s">
        <v>19</v>
      </c>
      <c r="J89" s="49">
        <f>IF(J12="","",J12)</f>
        <v>45085</v>
      </c>
      <c r="L89" s="29"/>
    </row>
    <row r="90" spans="2:47" s="1" customFormat="1" ht="6.95" customHeight="1">
      <c r="B90" s="29"/>
      <c r="L90" s="29"/>
    </row>
    <row r="91" spans="2:47" s="1" customFormat="1" ht="15.2" customHeight="1">
      <c r="B91" s="29"/>
      <c r="C91" s="26" t="s">
        <v>20</v>
      </c>
      <c r="F91" s="24" t="str">
        <f>E15</f>
        <v>Správa železnic, státní organizace</v>
      </c>
      <c r="I91" s="26" t="s">
        <v>25</v>
      </c>
      <c r="J91" s="27" t="str">
        <f>E21</f>
        <v>Ing. Pavel KRÁTKÝ</v>
      </c>
      <c r="L91" s="29"/>
    </row>
    <row r="92" spans="2:47" s="1" customFormat="1" ht="15.2" customHeight="1">
      <c r="B92" s="29"/>
      <c r="C92" s="26" t="s">
        <v>24</v>
      </c>
      <c r="F92" s="24" t="str">
        <f>IF(E18="","",E18)</f>
        <v>Vyplň údaj</v>
      </c>
      <c r="I92" s="26" t="s">
        <v>29</v>
      </c>
      <c r="J92" s="27" t="str">
        <f>E24</f>
        <v>Hořák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106</v>
      </c>
      <c r="D94" s="90"/>
      <c r="E94" s="90"/>
      <c r="F94" s="90"/>
      <c r="G94" s="90"/>
      <c r="H94" s="90"/>
      <c r="I94" s="90"/>
      <c r="J94" s="99" t="s">
        <v>107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108</v>
      </c>
      <c r="J96" s="63">
        <f>J121</f>
        <v>0</v>
      </c>
      <c r="L96" s="29"/>
      <c r="AU96" s="17" t="s">
        <v>109</v>
      </c>
    </row>
    <row r="97" spans="2:12" s="8" customFormat="1" ht="24.95" customHeight="1">
      <c r="B97" s="101"/>
      <c r="D97" s="102" t="s">
        <v>122</v>
      </c>
      <c r="E97" s="103"/>
      <c r="F97" s="103"/>
      <c r="G97" s="103"/>
      <c r="H97" s="103"/>
      <c r="I97" s="103"/>
      <c r="J97" s="104">
        <f>J122</f>
        <v>0</v>
      </c>
      <c r="L97" s="101"/>
    </row>
    <row r="98" spans="2:12" s="9" customFormat="1" ht="19.899999999999999" customHeight="1">
      <c r="B98" s="105"/>
      <c r="D98" s="106" t="s">
        <v>4003</v>
      </c>
      <c r="E98" s="107"/>
      <c r="F98" s="107"/>
      <c r="G98" s="107"/>
      <c r="H98" s="107"/>
      <c r="I98" s="107"/>
      <c r="J98" s="108">
        <f>J123</f>
        <v>0</v>
      </c>
      <c r="L98" s="105"/>
    </row>
    <row r="99" spans="2:12" s="9" customFormat="1" ht="19.899999999999999" customHeight="1">
      <c r="B99" s="105"/>
      <c r="D99" s="106" t="s">
        <v>4004</v>
      </c>
      <c r="E99" s="107"/>
      <c r="F99" s="107"/>
      <c r="G99" s="107"/>
      <c r="H99" s="107"/>
      <c r="I99" s="107"/>
      <c r="J99" s="108">
        <f>J232</f>
        <v>0</v>
      </c>
      <c r="L99" s="105"/>
    </row>
    <row r="100" spans="2:12" s="9" customFormat="1" ht="19.899999999999999" customHeight="1">
      <c r="B100" s="105"/>
      <c r="D100" s="106" t="s">
        <v>4005</v>
      </c>
      <c r="E100" s="107"/>
      <c r="F100" s="107"/>
      <c r="G100" s="107"/>
      <c r="H100" s="107"/>
      <c r="I100" s="107"/>
      <c r="J100" s="108">
        <f>J240</f>
        <v>0</v>
      </c>
      <c r="L100" s="105"/>
    </row>
    <row r="101" spans="2:12" s="9" customFormat="1" ht="19.899999999999999" customHeight="1">
      <c r="B101" s="105"/>
      <c r="D101" s="106" t="s">
        <v>4006</v>
      </c>
      <c r="E101" s="107"/>
      <c r="F101" s="107"/>
      <c r="G101" s="107"/>
      <c r="H101" s="107"/>
      <c r="I101" s="107"/>
      <c r="J101" s="108">
        <f>J301</f>
        <v>0</v>
      </c>
      <c r="L101" s="105"/>
    </row>
    <row r="102" spans="2:12" s="1" customFormat="1" ht="21.75" customHeight="1">
      <c r="B102" s="29"/>
      <c r="L102" s="29"/>
    </row>
    <row r="103" spans="2:12" s="1" customFormat="1" ht="6.95" customHeight="1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9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9"/>
    </row>
    <row r="108" spans="2:12" s="1" customFormat="1" ht="24.95" customHeight="1">
      <c r="B108" s="29"/>
      <c r="C108" s="21" t="s">
        <v>143</v>
      </c>
      <c r="L108" s="29"/>
    </row>
    <row r="109" spans="2:12" s="1" customFormat="1" ht="6.95" customHeight="1">
      <c r="B109" s="29"/>
      <c r="L109" s="29"/>
    </row>
    <row r="110" spans="2:12" s="1" customFormat="1" ht="12" customHeight="1">
      <c r="B110" s="29"/>
      <c r="C110" s="26" t="s">
        <v>14</v>
      </c>
      <c r="L110" s="29"/>
    </row>
    <row r="111" spans="2:12" s="1" customFormat="1" ht="16.5" customHeight="1">
      <c r="B111" s="29"/>
      <c r="E111" s="227" t="str">
        <f>E7</f>
        <v>OLOMOUC ADM Nerudova - oprava přístavby ve dvorní části</v>
      </c>
      <c r="F111" s="228"/>
      <c r="G111" s="228"/>
      <c r="H111" s="228"/>
      <c r="L111" s="29"/>
    </row>
    <row r="112" spans="2:12" s="1" customFormat="1" ht="12" customHeight="1">
      <c r="B112" s="29"/>
      <c r="C112" s="26" t="s">
        <v>103</v>
      </c>
      <c r="L112" s="29"/>
    </row>
    <row r="113" spans="2:65" s="1" customFormat="1" ht="16.5" customHeight="1">
      <c r="B113" s="29"/>
      <c r="E113" s="192" t="str">
        <f>E9</f>
        <v xml:space="preserve">2917 - D.1.4.4 - Elektroinstalace </v>
      </c>
      <c r="F113" s="226"/>
      <c r="G113" s="226"/>
      <c r="H113" s="226"/>
      <c r="L113" s="29"/>
    </row>
    <row r="114" spans="2:65" s="1" customFormat="1" ht="6.95" customHeight="1">
      <c r="B114" s="29"/>
      <c r="L114" s="29"/>
    </row>
    <row r="115" spans="2:65" s="1" customFormat="1" ht="12" customHeight="1">
      <c r="B115" s="29"/>
      <c r="C115" s="26" t="s">
        <v>17</v>
      </c>
      <c r="F115" s="24" t="str">
        <f>F12</f>
        <v>Olomouc</v>
      </c>
      <c r="I115" s="26" t="s">
        <v>19</v>
      </c>
      <c r="J115" s="49">
        <f>IF(J12="","",J12)</f>
        <v>45085</v>
      </c>
      <c r="L115" s="29"/>
    </row>
    <row r="116" spans="2:65" s="1" customFormat="1" ht="6.95" customHeight="1">
      <c r="B116" s="29"/>
      <c r="L116" s="29"/>
    </row>
    <row r="117" spans="2:65" s="1" customFormat="1" ht="15.2" customHeight="1">
      <c r="B117" s="29"/>
      <c r="C117" s="26" t="s">
        <v>20</v>
      </c>
      <c r="F117" s="24" t="str">
        <f>E15</f>
        <v>Správa železnic, státní organizace</v>
      </c>
      <c r="I117" s="26" t="s">
        <v>25</v>
      </c>
      <c r="J117" s="27" t="str">
        <f>E21</f>
        <v>Ing. Pavel KRÁTKÝ</v>
      </c>
      <c r="L117" s="29"/>
    </row>
    <row r="118" spans="2:65" s="1" customFormat="1" ht="15.2" customHeight="1">
      <c r="B118" s="29"/>
      <c r="C118" s="26" t="s">
        <v>24</v>
      </c>
      <c r="F118" s="24" t="str">
        <f>IF(E18="","",E18)</f>
        <v>Vyplň údaj</v>
      </c>
      <c r="I118" s="26" t="s">
        <v>29</v>
      </c>
      <c r="J118" s="27" t="str">
        <f>E24</f>
        <v>Hořák</v>
      </c>
      <c r="L118" s="29"/>
    </row>
    <row r="119" spans="2:65" s="1" customFormat="1" ht="10.35" customHeight="1">
      <c r="B119" s="29"/>
      <c r="L119" s="29"/>
    </row>
    <row r="120" spans="2:65" s="10" customFormat="1" ht="29.25" customHeight="1">
      <c r="B120" s="109"/>
      <c r="C120" s="110" t="s">
        <v>144</v>
      </c>
      <c r="D120" s="111" t="s">
        <v>57</v>
      </c>
      <c r="E120" s="111" t="s">
        <v>53</v>
      </c>
      <c r="F120" s="111" t="s">
        <v>54</v>
      </c>
      <c r="G120" s="111" t="s">
        <v>145</v>
      </c>
      <c r="H120" s="111" t="s">
        <v>146</v>
      </c>
      <c r="I120" s="111" t="s">
        <v>147</v>
      </c>
      <c r="J120" s="111" t="s">
        <v>107</v>
      </c>
      <c r="K120" s="112" t="s">
        <v>148</v>
      </c>
      <c r="L120" s="109"/>
      <c r="M120" s="56" t="s">
        <v>1</v>
      </c>
      <c r="N120" s="57" t="s">
        <v>36</v>
      </c>
      <c r="O120" s="57" t="s">
        <v>149</v>
      </c>
      <c r="P120" s="57" t="s">
        <v>150</v>
      </c>
      <c r="Q120" s="57" t="s">
        <v>151</v>
      </c>
      <c r="R120" s="57" t="s">
        <v>152</v>
      </c>
      <c r="S120" s="57" t="s">
        <v>153</v>
      </c>
      <c r="T120" s="58" t="s">
        <v>154</v>
      </c>
    </row>
    <row r="121" spans="2:65" s="1" customFormat="1" ht="22.9" customHeight="1">
      <c r="B121" s="29"/>
      <c r="C121" s="61" t="s">
        <v>155</v>
      </c>
      <c r="J121" s="113">
        <f>BK121</f>
        <v>0</v>
      </c>
      <c r="L121" s="29"/>
      <c r="M121" s="59"/>
      <c r="N121" s="50"/>
      <c r="O121" s="50"/>
      <c r="P121" s="114">
        <f>P122</f>
        <v>1470.4430000000002</v>
      </c>
      <c r="Q121" s="50"/>
      <c r="R121" s="114">
        <f>R122</f>
        <v>9.5934699999999982</v>
      </c>
      <c r="S121" s="50"/>
      <c r="T121" s="115">
        <f>T122</f>
        <v>1.35</v>
      </c>
      <c r="AT121" s="17" t="s">
        <v>71</v>
      </c>
      <c r="AU121" s="17" t="s">
        <v>109</v>
      </c>
      <c r="BK121" s="116">
        <f>BK122</f>
        <v>0</v>
      </c>
    </row>
    <row r="122" spans="2:65" s="11" customFormat="1" ht="25.9" customHeight="1">
      <c r="B122" s="117"/>
      <c r="D122" s="118" t="s">
        <v>71</v>
      </c>
      <c r="E122" s="119" t="s">
        <v>1751</v>
      </c>
      <c r="F122" s="119" t="s">
        <v>1752</v>
      </c>
      <c r="J122" s="120">
        <f>BK122</f>
        <v>0</v>
      </c>
      <c r="L122" s="117"/>
      <c r="M122" s="121"/>
      <c r="P122" s="122">
        <f>P123+P232+P240+P301</f>
        <v>1470.4430000000002</v>
      </c>
      <c r="R122" s="122">
        <f>R123+R232+R240+R301</f>
        <v>9.5934699999999982</v>
      </c>
      <c r="T122" s="123">
        <f>T123+T232+T240+T301</f>
        <v>1.35</v>
      </c>
      <c r="AR122" s="118" t="s">
        <v>82</v>
      </c>
      <c r="AT122" s="124" t="s">
        <v>71</v>
      </c>
      <c r="AU122" s="124" t="s">
        <v>72</v>
      </c>
      <c r="AY122" s="118" t="s">
        <v>158</v>
      </c>
      <c r="BK122" s="125">
        <f>BK123+BK232+BK240+BK301</f>
        <v>0</v>
      </c>
    </row>
    <row r="123" spans="2:65" s="11" customFormat="1" ht="22.9" customHeight="1">
      <c r="B123" s="117"/>
      <c r="D123" s="118" t="s">
        <v>71</v>
      </c>
      <c r="E123" s="126" t="s">
        <v>4007</v>
      </c>
      <c r="F123" s="126" t="s">
        <v>4008</v>
      </c>
      <c r="J123" s="127">
        <f>BK123</f>
        <v>0</v>
      </c>
      <c r="L123" s="117"/>
      <c r="M123" s="121"/>
      <c r="P123" s="122">
        <f>SUM(P124:P231)</f>
        <v>1372.4980000000003</v>
      </c>
      <c r="R123" s="122">
        <f>SUM(R124:R231)</f>
        <v>9.588379999999999</v>
      </c>
      <c r="T123" s="123">
        <f>SUM(T124:T231)</f>
        <v>1.25</v>
      </c>
      <c r="AR123" s="118" t="s">
        <v>82</v>
      </c>
      <c r="AT123" s="124" t="s">
        <v>71</v>
      </c>
      <c r="AU123" s="124" t="s">
        <v>80</v>
      </c>
      <c r="AY123" s="118" t="s">
        <v>158</v>
      </c>
      <c r="BK123" s="125">
        <f>SUM(BK124:BK231)</f>
        <v>0</v>
      </c>
    </row>
    <row r="124" spans="2:65" s="1" customFormat="1" ht="24.2" customHeight="1">
      <c r="B124" s="128"/>
      <c r="C124" s="129" t="s">
        <v>80</v>
      </c>
      <c r="D124" s="129" t="s">
        <v>160</v>
      </c>
      <c r="E124" s="130" t="s">
        <v>4009</v>
      </c>
      <c r="F124" s="131" t="s">
        <v>4010</v>
      </c>
      <c r="G124" s="132" t="s">
        <v>237</v>
      </c>
      <c r="H124" s="133">
        <v>200</v>
      </c>
      <c r="I124" s="184"/>
      <c r="J124" s="134">
        <f t="shared" ref="J124:J142" si="0">ROUND(I124*H124,2)</f>
        <v>0</v>
      </c>
      <c r="K124" s="131" t="s">
        <v>164</v>
      </c>
      <c r="L124" s="29"/>
      <c r="M124" s="135" t="s">
        <v>1</v>
      </c>
      <c r="N124" s="136" t="s">
        <v>37</v>
      </c>
      <c r="O124" s="137">
        <v>0.191</v>
      </c>
      <c r="P124" s="137">
        <f t="shared" ref="P124:P142" si="1">O124*H124</f>
        <v>38.200000000000003</v>
      </c>
      <c r="Q124" s="137">
        <v>0</v>
      </c>
      <c r="R124" s="137">
        <f t="shared" ref="R124:R142" si="2">Q124*H124</f>
        <v>0</v>
      </c>
      <c r="S124" s="137">
        <v>0</v>
      </c>
      <c r="T124" s="138">
        <f t="shared" ref="T124:T142" si="3">S124*H124</f>
        <v>0</v>
      </c>
      <c r="AR124" s="139" t="s">
        <v>255</v>
      </c>
      <c r="AT124" s="139" t="s">
        <v>160</v>
      </c>
      <c r="AU124" s="139" t="s">
        <v>82</v>
      </c>
      <c r="AY124" s="17" t="s">
        <v>158</v>
      </c>
      <c r="BE124" s="140">
        <f t="shared" ref="BE124:BE142" si="4">IF(N124="základní",J124,0)</f>
        <v>0</v>
      </c>
      <c r="BF124" s="140">
        <f t="shared" ref="BF124:BF142" si="5">IF(N124="snížená",J124,0)</f>
        <v>0</v>
      </c>
      <c r="BG124" s="140">
        <f t="shared" ref="BG124:BG142" si="6">IF(N124="zákl. přenesená",J124,0)</f>
        <v>0</v>
      </c>
      <c r="BH124" s="140">
        <f t="shared" ref="BH124:BH142" si="7">IF(N124="sníž. přenesená",J124,0)</f>
        <v>0</v>
      </c>
      <c r="BI124" s="140">
        <f t="shared" ref="BI124:BI142" si="8">IF(N124="nulová",J124,0)</f>
        <v>0</v>
      </c>
      <c r="BJ124" s="17" t="s">
        <v>80</v>
      </c>
      <c r="BK124" s="140">
        <f t="shared" ref="BK124:BK142" si="9">ROUND(I124*H124,2)</f>
        <v>0</v>
      </c>
      <c r="BL124" s="17" t="s">
        <v>255</v>
      </c>
      <c r="BM124" s="139" t="s">
        <v>4011</v>
      </c>
    </row>
    <row r="125" spans="2:65" s="1" customFormat="1" ht="16.5" customHeight="1">
      <c r="B125" s="128"/>
      <c r="C125" s="159" t="s">
        <v>82</v>
      </c>
      <c r="D125" s="159" t="s">
        <v>242</v>
      </c>
      <c r="E125" s="160" t="s">
        <v>4012</v>
      </c>
      <c r="F125" s="161" t="s">
        <v>4013</v>
      </c>
      <c r="G125" s="162" t="s">
        <v>237</v>
      </c>
      <c r="H125" s="163">
        <v>200</v>
      </c>
      <c r="I125" s="188"/>
      <c r="J125" s="164">
        <f t="shared" si="0"/>
        <v>0</v>
      </c>
      <c r="K125" s="161" t="s">
        <v>1</v>
      </c>
      <c r="L125" s="165"/>
      <c r="M125" s="166" t="s">
        <v>1</v>
      </c>
      <c r="N125" s="167" t="s">
        <v>37</v>
      </c>
      <c r="O125" s="137">
        <v>0</v>
      </c>
      <c r="P125" s="137">
        <f t="shared" si="1"/>
        <v>0</v>
      </c>
      <c r="Q125" s="137">
        <v>0</v>
      </c>
      <c r="R125" s="137">
        <f t="shared" si="2"/>
        <v>0</v>
      </c>
      <c r="S125" s="137">
        <v>0</v>
      </c>
      <c r="T125" s="138">
        <f t="shared" si="3"/>
        <v>0</v>
      </c>
      <c r="AR125" s="139" t="s">
        <v>357</v>
      </c>
      <c r="AT125" s="139" t="s">
        <v>242</v>
      </c>
      <c r="AU125" s="139" t="s">
        <v>82</v>
      </c>
      <c r="AY125" s="17" t="s">
        <v>158</v>
      </c>
      <c r="BE125" s="140">
        <f t="shared" si="4"/>
        <v>0</v>
      </c>
      <c r="BF125" s="140">
        <f t="shared" si="5"/>
        <v>0</v>
      </c>
      <c r="BG125" s="140">
        <f t="shared" si="6"/>
        <v>0</v>
      </c>
      <c r="BH125" s="140">
        <f t="shared" si="7"/>
        <v>0</v>
      </c>
      <c r="BI125" s="140">
        <f t="shared" si="8"/>
        <v>0</v>
      </c>
      <c r="BJ125" s="17" t="s">
        <v>80</v>
      </c>
      <c r="BK125" s="140">
        <f t="shared" si="9"/>
        <v>0</v>
      </c>
      <c r="BL125" s="17" t="s">
        <v>255</v>
      </c>
      <c r="BM125" s="139" t="s">
        <v>4014</v>
      </c>
    </row>
    <row r="126" spans="2:65" s="1" customFormat="1" ht="24.2" customHeight="1">
      <c r="B126" s="128"/>
      <c r="C126" s="129" t="s">
        <v>178</v>
      </c>
      <c r="D126" s="129" t="s">
        <v>160</v>
      </c>
      <c r="E126" s="130" t="s">
        <v>4015</v>
      </c>
      <c r="F126" s="131" t="s">
        <v>4016</v>
      </c>
      <c r="G126" s="132" t="s">
        <v>310</v>
      </c>
      <c r="H126" s="133">
        <v>9</v>
      </c>
      <c r="I126" s="184"/>
      <c r="J126" s="134">
        <f t="shared" si="0"/>
        <v>0</v>
      </c>
      <c r="K126" s="131" t="s">
        <v>1</v>
      </c>
      <c r="L126" s="29"/>
      <c r="M126" s="135" t="s">
        <v>1</v>
      </c>
      <c r="N126" s="136" t="s">
        <v>37</v>
      </c>
      <c r="O126" s="137">
        <v>0.78</v>
      </c>
      <c r="P126" s="137">
        <f t="shared" si="1"/>
        <v>7.0200000000000005</v>
      </c>
      <c r="Q126" s="137">
        <v>0</v>
      </c>
      <c r="R126" s="137">
        <f t="shared" si="2"/>
        <v>0</v>
      </c>
      <c r="S126" s="137">
        <v>0</v>
      </c>
      <c r="T126" s="138">
        <f t="shared" si="3"/>
        <v>0</v>
      </c>
      <c r="AR126" s="139" t="s">
        <v>255</v>
      </c>
      <c r="AT126" s="139" t="s">
        <v>160</v>
      </c>
      <c r="AU126" s="139" t="s">
        <v>82</v>
      </c>
      <c r="AY126" s="17" t="s">
        <v>158</v>
      </c>
      <c r="BE126" s="140">
        <f t="shared" si="4"/>
        <v>0</v>
      </c>
      <c r="BF126" s="140">
        <f t="shared" si="5"/>
        <v>0</v>
      </c>
      <c r="BG126" s="140">
        <f t="shared" si="6"/>
        <v>0</v>
      </c>
      <c r="BH126" s="140">
        <f t="shared" si="7"/>
        <v>0</v>
      </c>
      <c r="BI126" s="140">
        <f t="shared" si="8"/>
        <v>0</v>
      </c>
      <c r="BJ126" s="17" t="s">
        <v>80</v>
      </c>
      <c r="BK126" s="140">
        <f t="shared" si="9"/>
        <v>0</v>
      </c>
      <c r="BL126" s="17" t="s">
        <v>255</v>
      </c>
      <c r="BM126" s="139" t="s">
        <v>4017</v>
      </c>
    </row>
    <row r="127" spans="2:65" s="1" customFormat="1" ht="24.2" customHeight="1">
      <c r="B127" s="128"/>
      <c r="C127" s="159" t="s">
        <v>165</v>
      </c>
      <c r="D127" s="159" t="s">
        <v>242</v>
      </c>
      <c r="E127" s="160" t="s">
        <v>4018</v>
      </c>
      <c r="F127" s="161" t="s">
        <v>4019</v>
      </c>
      <c r="G127" s="162" t="s">
        <v>310</v>
      </c>
      <c r="H127" s="163">
        <v>9</v>
      </c>
      <c r="I127" s="188"/>
      <c r="J127" s="164">
        <f t="shared" si="0"/>
        <v>0</v>
      </c>
      <c r="K127" s="161" t="s">
        <v>1</v>
      </c>
      <c r="L127" s="165"/>
      <c r="M127" s="166" t="s">
        <v>1</v>
      </c>
      <c r="N127" s="167" t="s">
        <v>37</v>
      </c>
      <c r="O127" s="137">
        <v>0</v>
      </c>
      <c r="P127" s="137">
        <f t="shared" si="1"/>
        <v>0</v>
      </c>
      <c r="Q127" s="137">
        <v>5.0000000000000002E-5</v>
      </c>
      <c r="R127" s="137">
        <f t="shared" si="2"/>
        <v>4.5000000000000004E-4</v>
      </c>
      <c r="S127" s="137">
        <v>0</v>
      </c>
      <c r="T127" s="138">
        <f t="shared" si="3"/>
        <v>0</v>
      </c>
      <c r="AR127" s="139" t="s">
        <v>357</v>
      </c>
      <c r="AT127" s="139" t="s">
        <v>242</v>
      </c>
      <c r="AU127" s="139" t="s">
        <v>82</v>
      </c>
      <c r="AY127" s="17" t="s">
        <v>158</v>
      </c>
      <c r="BE127" s="140">
        <f t="shared" si="4"/>
        <v>0</v>
      </c>
      <c r="BF127" s="140">
        <f t="shared" si="5"/>
        <v>0</v>
      </c>
      <c r="BG127" s="140">
        <f t="shared" si="6"/>
        <v>0</v>
      </c>
      <c r="BH127" s="140">
        <f t="shared" si="7"/>
        <v>0</v>
      </c>
      <c r="BI127" s="140">
        <f t="shared" si="8"/>
        <v>0</v>
      </c>
      <c r="BJ127" s="17" t="s">
        <v>80</v>
      </c>
      <c r="BK127" s="140">
        <f t="shared" si="9"/>
        <v>0</v>
      </c>
      <c r="BL127" s="17" t="s">
        <v>255</v>
      </c>
      <c r="BM127" s="139" t="s">
        <v>4020</v>
      </c>
    </row>
    <row r="128" spans="2:65" s="1" customFormat="1" ht="16.5" customHeight="1">
      <c r="B128" s="128"/>
      <c r="C128" s="129" t="s">
        <v>185</v>
      </c>
      <c r="D128" s="129" t="s">
        <v>160</v>
      </c>
      <c r="E128" s="130" t="s">
        <v>4021</v>
      </c>
      <c r="F128" s="131" t="s">
        <v>4022</v>
      </c>
      <c r="G128" s="132" t="s">
        <v>310</v>
      </c>
      <c r="H128" s="133">
        <v>258</v>
      </c>
      <c r="I128" s="184"/>
      <c r="J128" s="134">
        <f t="shared" si="0"/>
        <v>0</v>
      </c>
      <c r="K128" s="131" t="s">
        <v>164</v>
      </c>
      <c r="L128" s="29"/>
      <c r="M128" s="135" t="s">
        <v>1</v>
      </c>
      <c r="N128" s="136" t="s">
        <v>37</v>
      </c>
      <c r="O128" s="137">
        <v>0.2</v>
      </c>
      <c r="P128" s="137">
        <f t="shared" si="1"/>
        <v>51.6</v>
      </c>
      <c r="Q128" s="137">
        <v>0</v>
      </c>
      <c r="R128" s="137">
        <f t="shared" si="2"/>
        <v>0</v>
      </c>
      <c r="S128" s="137">
        <v>0</v>
      </c>
      <c r="T128" s="138">
        <f t="shared" si="3"/>
        <v>0</v>
      </c>
      <c r="AR128" s="139" t="s">
        <v>255</v>
      </c>
      <c r="AT128" s="139" t="s">
        <v>160</v>
      </c>
      <c r="AU128" s="139" t="s">
        <v>82</v>
      </c>
      <c r="AY128" s="17" t="s">
        <v>158</v>
      </c>
      <c r="BE128" s="140">
        <f t="shared" si="4"/>
        <v>0</v>
      </c>
      <c r="BF128" s="140">
        <f t="shared" si="5"/>
        <v>0</v>
      </c>
      <c r="BG128" s="140">
        <f t="shared" si="6"/>
        <v>0</v>
      </c>
      <c r="BH128" s="140">
        <f t="shared" si="7"/>
        <v>0</v>
      </c>
      <c r="BI128" s="140">
        <f t="shared" si="8"/>
        <v>0</v>
      </c>
      <c r="BJ128" s="17" t="s">
        <v>80</v>
      </c>
      <c r="BK128" s="140">
        <f t="shared" si="9"/>
        <v>0</v>
      </c>
      <c r="BL128" s="17" t="s">
        <v>255</v>
      </c>
      <c r="BM128" s="139" t="s">
        <v>4023</v>
      </c>
    </row>
    <row r="129" spans="2:65" s="1" customFormat="1" ht="16.5" customHeight="1">
      <c r="B129" s="128"/>
      <c r="C129" s="159" t="s">
        <v>191</v>
      </c>
      <c r="D129" s="159" t="s">
        <v>242</v>
      </c>
      <c r="E129" s="160" t="s">
        <v>4024</v>
      </c>
      <c r="F129" s="161" t="s">
        <v>4025</v>
      </c>
      <c r="G129" s="162" t="s">
        <v>3888</v>
      </c>
      <c r="H129" s="163">
        <v>258</v>
      </c>
      <c r="I129" s="188"/>
      <c r="J129" s="164">
        <f t="shared" si="0"/>
        <v>0</v>
      </c>
      <c r="K129" s="161" t="s">
        <v>1</v>
      </c>
      <c r="L129" s="165"/>
      <c r="M129" s="166" t="s">
        <v>1</v>
      </c>
      <c r="N129" s="167" t="s">
        <v>37</v>
      </c>
      <c r="O129" s="137">
        <v>0</v>
      </c>
      <c r="P129" s="137">
        <f t="shared" si="1"/>
        <v>0</v>
      </c>
      <c r="Q129" s="137">
        <v>0</v>
      </c>
      <c r="R129" s="137">
        <f t="shared" si="2"/>
        <v>0</v>
      </c>
      <c r="S129" s="137">
        <v>0</v>
      </c>
      <c r="T129" s="138">
        <f t="shared" si="3"/>
        <v>0</v>
      </c>
      <c r="AR129" s="139" t="s">
        <v>357</v>
      </c>
      <c r="AT129" s="139" t="s">
        <v>242</v>
      </c>
      <c r="AU129" s="139" t="s">
        <v>82</v>
      </c>
      <c r="AY129" s="17" t="s">
        <v>158</v>
      </c>
      <c r="BE129" s="140">
        <f t="shared" si="4"/>
        <v>0</v>
      </c>
      <c r="BF129" s="140">
        <f t="shared" si="5"/>
        <v>0</v>
      </c>
      <c r="BG129" s="140">
        <f t="shared" si="6"/>
        <v>0</v>
      </c>
      <c r="BH129" s="140">
        <f t="shared" si="7"/>
        <v>0</v>
      </c>
      <c r="BI129" s="140">
        <f t="shared" si="8"/>
        <v>0</v>
      </c>
      <c r="BJ129" s="17" t="s">
        <v>80</v>
      </c>
      <c r="BK129" s="140">
        <f t="shared" si="9"/>
        <v>0</v>
      </c>
      <c r="BL129" s="17" t="s">
        <v>255</v>
      </c>
      <c r="BM129" s="139" t="s">
        <v>4026</v>
      </c>
    </row>
    <row r="130" spans="2:65" s="1" customFormat="1" ht="24.2" customHeight="1">
      <c r="B130" s="128"/>
      <c r="C130" s="129" t="s">
        <v>203</v>
      </c>
      <c r="D130" s="129" t="s">
        <v>160</v>
      </c>
      <c r="E130" s="130" t="s">
        <v>4027</v>
      </c>
      <c r="F130" s="131" t="s">
        <v>4028</v>
      </c>
      <c r="G130" s="132" t="s">
        <v>310</v>
      </c>
      <c r="H130" s="133">
        <v>10</v>
      </c>
      <c r="I130" s="184"/>
      <c r="J130" s="134">
        <f t="shared" si="0"/>
        <v>0</v>
      </c>
      <c r="K130" s="131" t="s">
        <v>164</v>
      </c>
      <c r="L130" s="29"/>
      <c r="M130" s="135" t="s">
        <v>1</v>
      </c>
      <c r="N130" s="136" t="s">
        <v>37</v>
      </c>
      <c r="O130" s="137">
        <v>0.22900000000000001</v>
      </c>
      <c r="P130" s="137">
        <f t="shared" si="1"/>
        <v>2.29</v>
      </c>
      <c r="Q130" s="137">
        <v>0</v>
      </c>
      <c r="R130" s="137">
        <f t="shared" si="2"/>
        <v>0</v>
      </c>
      <c r="S130" s="137">
        <v>0</v>
      </c>
      <c r="T130" s="138">
        <f t="shared" si="3"/>
        <v>0</v>
      </c>
      <c r="AR130" s="139" t="s">
        <v>255</v>
      </c>
      <c r="AT130" s="139" t="s">
        <v>160</v>
      </c>
      <c r="AU130" s="139" t="s">
        <v>82</v>
      </c>
      <c r="AY130" s="17" t="s">
        <v>158</v>
      </c>
      <c r="BE130" s="140">
        <f t="shared" si="4"/>
        <v>0</v>
      </c>
      <c r="BF130" s="140">
        <f t="shared" si="5"/>
        <v>0</v>
      </c>
      <c r="BG130" s="140">
        <f t="shared" si="6"/>
        <v>0</v>
      </c>
      <c r="BH130" s="140">
        <f t="shared" si="7"/>
        <v>0</v>
      </c>
      <c r="BI130" s="140">
        <f t="shared" si="8"/>
        <v>0</v>
      </c>
      <c r="BJ130" s="17" t="s">
        <v>80</v>
      </c>
      <c r="BK130" s="140">
        <f t="shared" si="9"/>
        <v>0</v>
      </c>
      <c r="BL130" s="17" t="s">
        <v>255</v>
      </c>
      <c r="BM130" s="139" t="s">
        <v>4029</v>
      </c>
    </row>
    <row r="131" spans="2:65" s="1" customFormat="1" ht="16.5" customHeight="1">
      <c r="B131" s="128"/>
      <c r="C131" s="159" t="s">
        <v>209</v>
      </c>
      <c r="D131" s="159" t="s">
        <v>242</v>
      </c>
      <c r="E131" s="160" t="s">
        <v>4030</v>
      </c>
      <c r="F131" s="161" t="s">
        <v>4031</v>
      </c>
      <c r="G131" s="162" t="s">
        <v>3888</v>
      </c>
      <c r="H131" s="163">
        <v>10</v>
      </c>
      <c r="I131" s="188"/>
      <c r="J131" s="164">
        <f t="shared" si="0"/>
        <v>0</v>
      </c>
      <c r="K131" s="161" t="s">
        <v>1</v>
      </c>
      <c r="L131" s="165"/>
      <c r="M131" s="166" t="s">
        <v>1</v>
      </c>
      <c r="N131" s="167" t="s">
        <v>37</v>
      </c>
      <c r="O131" s="137">
        <v>0</v>
      </c>
      <c r="P131" s="137">
        <f t="shared" si="1"/>
        <v>0</v>
      </c>
      <c r="Q131" s="137">
        <v>0</v>
      </c>
      <c r="R131" s="137">
        <f t="shared" si="2"/>
        <v>0</v>
      </c>
      <c r="S131" s="137">
        <v>0</v>
      </c>
      <c r="T131" s="138">
        <f t="shared" si="3"/>
        <v>0</v>
      </c>
      <c r="AR131" s="139" t="s">
        <v>357</v>
      </c>
      <c r="AT131" s="139" t="s">
        <v>242</v>
      </c>
      <c r="AU131" s="139" t="s">
        <v>82</v>
      </c>
      <c r="AY131" s="17" t="s">
        <v>158</v>
      </c>
      <c r="BE131" s="140">
        <f t="shared" si="4"/>
        <v>0</v>
      </c>
      <c r="BF131" s="140">
        <f t="shared" si="5"/>
        <v>0</v>
      </c>
      <c r="BG131" s="140">
        <f t="shared" si="6"/>
        <v>0</v>
      </c>
      <c r="BH131" s="140">
        <f t="shared" si="7"/>
        <v>0</v>
      </c>
      <c r="BI131" s="140">
        <f t="shared" si="8"/>
        <v>0</v>
      </c>
      <c r="BJ131" s="17" t="s">
        <v>80</v>
      </c>
      <c r="BK131" s="140">
        <f t="shared" si="9"/>
        <v>0</v>
      </c>
      <c r="BL131" s="17" t="s">
        <v>255</v>
      </c>
      <c r="BM131" s="139" t="s">
        <v>4032</v>
      </c>
    </row>
    <row r="132" spans="2:65" s="1" customFormat="1" ht="21.75" customHeight="1">
      <c r="B132" s="128"/>
      <c r="C132" s="129" t="s">
        <v>215</v>
      </c>
      <c r="D132" s="129" t="s">
        <v>160</v>
      </c>
      <c r="E132" s="130" t="s">
        <v>4033</v>
      </c>
      <c r="F132" s="131" t="s">
        <v>4034</v>
      </c>
      <c r="G132" s="132" t="s">
        <v>310</v>
      </c>
      <c r="H132" s="133">
        <v>179</v>
      </c>
      <c r="I132" s="184"/>
      <c r="J132" s="134">
        <f t="shared" si="0"/>
        <v>0</v>
      </c>
      <c r="K132" s="131" t="s">
        <v>164</v>
      </c>
      <c r="L132" s="29"/>
      <c r="M132" s="135" t="s">
        <v>1</v>
      </c>
      <c r="N132" s="136" t="s">
        <v>37</v>
      </c>
      <c r="O132" s="137">
        <v>9.0999999999999998E-2</v>
      </c>
      <c r="P132" s="137">
        <f t="shared" si="1"/>
        <v>16.288999999999998</v>
      </c>
      <c r="Q132" s="137">
        <v>0</v>
      </c>
      <c r="R132" s="137">
        <f t="shared" si="2"/>
        <v>0</v>
      </c>
      <c r="S132" s="137">
        <v>0</v>
      </c>
      <c r="T132" s="138">
        <f t="shared" si="3"/>
        <v>0</v>
      </c>
      <c r="AR132" s="139" t="s">
        <v>255</v>
      </c>
      <c r="AT132" s="139" t="s">
        <v>160</v>
      </c>
      <c r="AU132" s="139" t="s">
        <v>82</v>
      </c>
      <c r="AY132" s="17" t="s">
        <v>158</v>
      </c>
      <c r="BE132" s="140">
        <f t="shared" si="4"/>
        <v>0</v>
      </c>
      <c r="BF132" s="140">
        <f t="shared" si="5"/>
        <v>0</v>
      </c>
      <c r="BG132" s="140">
        <f t="shared" si="6"/>
        <v>0</v>
      </c>
      <c r="BH132" s="140">
        <f t="shared" si="7"/>
        <v>0</v>
      </c>
      <c r="BI132" s="140">
        <f t="shared" si="8"/>
        <v>0</v>
      </c>
      <c r="BJ132" s="17" t="s">
        <v>80</v>
      </c>
      <c r="BK132" s="140">
        <f t="shared" si="9"/>
        <v>0</v>
      </c>
      <c r="BL132" s="17" t="s">
        <v>255</v>
      </c>
      <c r="BM132" s="139" t="s">
        <v>4035</v>
      </c>
    </row>
    <row r="133" spans="2:65" s="1" customFormat="1" ht="16.5" customHeight="1">
      <c r="B133" s="128"/>
      <c r="C133" s="159" t="s">
        <v>221</v>
      </c>
      <c r="D133" s="159" t="s">
        <v>242</v>
      </c>
      <c r="E133" s="160" t="s">
        <v>4036</v>
      </c>
      <c r="F133" s="161" t="s">
        <v>4037</v>
      </c>
      <c r="G133" s="162" t="s">
        <v>3888</v>
      </c>
      <c r="H133" s="163">
        <v>179</v>
      </c>
      <c r="I133" s="188"/>
      <c r="J133" s="164">
        <f t="shared" si="0"/>
        <v>0</v>
      </c>
      <c r="K133" s="161" t="s">
        <v>1</v>
      </c>
      <c r="L133" s="165"/>
      <c r="M133" s="166" t="s">
        <v>1</v>
      </c>
      <c r="N133" s="167" t="s">
        <v>37</v>
      </c>
      <c r="O133" s="137">
        <v>0</v>
      </c>
      <c r="P133" s="137">
        <f t="shared" si="1"/>
        <v>0</v>
      </c>
      <c r="Q133" s="137">
        <v>0</v>
      </c>
      <c r="R133" s="137">
        <f t="shared" si="2"/>
        <v>0</v>
      </c>
      <c r="S133" s="137">
        <v>0</v>
      </c>
      <c r="T133" s="138">
        <f t="shared" si="3"/>
        <v>0</v>
      </c>
      <c r="AR133" s="139" t="s">
        <v>357</v>
      </c>
      <c r="AT133" s="139" t="s">
        <v>242</v>
      </c>
      <c r="AU133" s="139" t="s">
        <v>82</v>
      </c>
      <c r="AY133" s="17" t="s">
        <v>158</v>
      </c>
      <c r="BE133" s="140">
        <f t="shared" si="4"/>
        <v>0</v>
      </c>
      <c r="BF133" s="140">
        <f t="shared" si="5"/>
        <v>0</v>
      </c>
      <c r="BG133" s="140">
        <f t="shared" si="6"/>
        <v>0</v>
      </c>
      <c r="BH133" s="140">
        <f t="shared" si="7"/>
        <v>0</v>
      </c>
      <c r="BI133" s="140">
        <f t="shared" si="8"/>
        <v>0</v>
      </c>
      <c r="BJ133" s="17" t="s">
        <v>80</v>
      </c>
      <c r="BK133" s="140">
        <f t="shared" si="9"/>
        <v>0</v>
      </c>
      <c r="BL133" s="17" t="s">
        <v>255</v>
      </c>
      <c r="BM133" s="139" t="s">
        <v>4038</v>
      </c>
    </row>
    <row r="134" spans="2:65" s="1" customFormat="1" ht="24.2" customHeight="1">
      <c r="B134" s="128"/>
      <c r="C134" s="129" t="s">
        <v>201</v>
      </c>
      <c r="D134" s="129" t="s">
        <v>160</v>
      </c>
      <c r="E134" s="130" t="s">
        <v>4039</v>
      </c>
      <c r="F134" s="131" t="s">
        <v>4040</v>
      </c>
      <c r="G134" s="132" t="s">
        <v>310</v>
      </c>
      <c r="H134" s="133">
        <v>27</v>
      </c>
      <c r="I134" s="184"/>
      <c r="J134" s="134">
        <f t="shared" si="0"/>
        <v>0</v>
      </c>
      <c r="K134" s="131" t="s">
        <v>164</v>
      </c>
      <c r="L134" s="29"/>
      <c r="M134" s="135" t="s">
        <v>1</v>
      </c>
      <c r="N134" s="136" t="s">
        <v>37</v>
      </c>
      <c r="O134" s="137">
        <v>0.1</v>
      </c>
      <c r="P134" s="137">
        <f t="shared" si="1"/>
        <v>2.7</v>
      </c>
      <c r="Q134" s="137">
        <v>0</v>
      </c>
      <c r="R134" s="137">
        <f t="shared" si="2"/>
        <v>0</v>
      </c>
      <c r="S134" s="137">
        <v>0</v>
      </c>
      <c r="T134" s="138">
        <f t="shared" si="3"/>
        <v>0</v>
      </c>
      <c r="AR134" s="139" t="s">
        <v>255</v>
      </c>
      <c r="AT134" s="139" t="s">
        <v>160</v>
      </c>
      <c r="AU134" s="139" t="s">
        <v>82</v>
      </c>
      <c r="AY134" s="17" t="s">
        <v>158</v>
      </c>
      <c r="BE134" s="140">
        <f t="shared" si="4"/>
        <v>0</v>
      </c>
      <c r="BF134" s="140">
        <f t="shared" si="5"/>
        <v>0</v>
      </c>
      <c r="BG134" s="140">
        <f t="shared" si="6"/>
        <v>0</v>
      </c>
      <c r="BH134" s="140">
        <f t="shared" si="7"/>
        <v>0</v>
      </c>
      <c r="BI134" s="140">
        <f t="shared" si="8"/>
        <v>0</v>
      </c>
      <c r="BJ134" s="17" t="s">
        <v>80</v>
      </c>
      <c r="BK134" s="140">
        <f t="shared" si="9"/>
        <v>0</v>
      </c>
      <c r="BL134" s="17" t="s">
        <v>255</v>
      </c>
      <c r="BM134" s="139" t="s">
        <v>4041</v>
      </c>
    </row>
    <row r="135" spans="2:65" s="1" customFormat="1" ht="16.5" customHeight="1">
      <c r="B135" s="128"/>
      <c r="C135" s="159" t="s">
        <v>234</v>
      </c>
      <c r="D135" s="159" t="s">
        <v>242</v>
      </c>
      <c r="E135" s="160" t="s">
        <v>4042</v>
      </c>
      <c r="F135" s="161" t="s">
        <v>4043</v>
      </c>
      <c r="G135" s="162" t="s">
        <v>310</v>
      </c>
      <c r="H135" s="163">
        <v>27</v>
      </c>
      <c r="I135" s="188"/>
      <c r="J135" s="164">
        <f t="shared" si="0"/>
        <v>0</v>
      </c>
      <c r="K135" s="161" t="s">
        <v>1</v>
      </c>
      <c r="L135" s="165"/>
      <c r="M135" s="166" t="s">
        <v>1</v>
      </c>
      <c r="N135" s="167" t="s">
        <v>37</v>
      </c>
      <c r="O135" s="137">
        <v>0</v>
      </c>
      <c r="P135" s="137">
        <f t="shared" si="1"/>
        <v>0</v>
      </c>
      <c r="Q135" s="137">
        <v>5.0000000000000002E-5</v>
      </c>
      <c r="R135" s="137">
        <f t="shared" si="2"/>
        <v>1.3500000000000001E-3</v>
      </c>
      <c r="S135" s="137">
        <v>0</v>
      </c>
      <c r="T135" s="138">
        <f t="shared" si="3"/>
        <v>0</v>
      </c>
      <c r="AR135" s="139" t="s">
        <v>357</v>
      </c>
      <c r="AT135" s="139" t="s">
        <v>242</v>
      </c>
      <c r="AU135" s="139" t="s">
        <v>82</v>
      </c>
      <c r="AY135" s="17" t="s">
        <v>158</v>
      </c>
      <c r="BE135" s="140">
        <f t="shared" si="4"/>
        <v>0</v>
      </c>
      <c r="BF135" s="140">
        <f t="shared" si="5"/>
        <v>0</v>
      </c>
      <c r="BG135" s="140">
        <f t="shared" si="6"/>
        <v>0</v>
      </c>
      <c r="BH135" s="140">
        <f t="shared" si="7"/>
        <v>0</v>
      </c>
      <c r="BI135" s="140">
        <f t="shared" si="8"/>
        <v>0</v>
      </c>
      <c r="BJ135" s="17" t="s">
        <v>80</v>
      </c>
      <c r="BK135" s="140">
        <f t="shared" si="9"/>
        <v>0</v>
      </c>
      <c r="BL135" s="17" t="s">
        <v>255</v>
      </c>
      <c r="BM135" s="139" t="s">
        <v>4044</v>
      </c>
    </row>
    <row r="136" spans="2:65" s="1" customFormat="1" ht="24.2" customHeight="1">
      <c r="B136" s="128"/>
      <c r="C136" s="129" t="s">
        <v>241</v>
      </c>
      <c r="D136" s="129" t="s">
        <v>160</v>
      </c>
      <c r="E136" s="130" t="s">
        <v>4045</v>
      </c>
      <c r="F136" s="131" t="s">
        <v>4046</v>
      </c>
      <c r="G136" s="132" t="s">
        <v>237</v>
      </c>
      <c r="H136" s="133">
        <v>600</v>
      </c>
      <c r="I136" s="184"/>
      <c r="J136" s="134">
        <f t="shared" si="0"/>
        <v>0</v>
      </c>
      <c r="K136" s="131" t="s">
        <v>164</v>
      </c>
      <c r="L136" s="29"/>
      <c r="M136" s="135" t="s">
        <v>1</v>
      </c>
      <c r="N136" s="136" t="s">
        <v>37</v>
      </c>
      <c r="O136" s="137">
        <v>7.0000000000000007E-2</v>
      </c>
      <c r="P136" s="137">
        <f t="shared" si="1"/>
        <v>42.000000000000007</v>
      </c>
      <c r="Q136" s="137">
        <v>0</v>
      </c>
      <c r="R136" s="137">
        <f t="shared" si="2"/>
        <v>0</v>
      </c>
      <c r="S136" s="137">
        <v>0</v>
      </c>
      <c r="T136" s="138">
        <f t="shared" si="3"/>
        <v>0</v>
      </c>
      <c r="AR136" s="139" t="s">
        <v>255</v>
      </c>
      <c r="AT136" s="139" t="s">
        <v>160</v>
      </c>
      <c r="AU136" s="139" t="s">
        <v>82</v>
      </c>
      <c r="AY136" s="17" t="s">
        <v>158</v>
      </c>
      <c r="BE136" s="140">
        <f t="shared" si="4"/>
        <v>0</v>
      </c>
      <c r="BF136" s="140">
        <f t="shared" si="5"/>
        <v>0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7" t="s">
        <v>80</v>
      </c>
      <c r="BK136" s="140">
        <f t="shared" si="9"/>
        <v>0</v>
      </c>
      <c r="BL136" s="17" t="s">
        <v>255</v>
      </c>
      <c r="BM136" s="139" t="s">
        <v>4047</v>
      </c>
    </row>
    <row r="137" spans="2:65" s="1" customFormat="1" ht="24.2" customHeight="1">
      <c r="B137" s="128"/>
      <c r="C137" s="159" t="s">
        <v>246</v>
      </c>
      <c r="D137" s="159" t="s">
        <v>242</v>
      </c>
      <c r="E137" s="160" t="s">
        <v>4048</v>
      </c>
      <c r="F137" s="161" t="s">
        <v>4049</v>
      </c>
      <c r="G137" s="162" t="s">
        <v>237</v>
      </c>
      <c r="H137" s="163">
        <v>600</v>
      </c>
      <c r="I137" s="188"/>
      <c r="J137" s="164">
        <f t="shared" si="0"/>
        <v>0</v>
      </c>
      <c r="K137" s="161" t="s">
        <v>164</v>
      </c>
      <c r="L137" s="165"/>
      <c r="M137" s="166" t="s">
        <v>1</v>
      </c>
      <c r="N137" s="167" t="s">
        <v>37</v>
      </c>
      <c r="O137" s="137">
        <v>0</v>
      </c>
      <c r="P137" s="137">
        <f t="shared" si="1"/>
        <v>0</v>
      </c>
      <c r="Q137" s="137">
        <v>6.9999999999999994E-5</v>
      </c>
      <c r="R137" s="137">
        <f t="shared" si="2"/>
        <v>4.1999999999999996E-2</v>
      </c>
      <c r="S137" s="137">
        <v>0</v>
      </c>
      <c r="T137" s="138">
        <f t="shared" si="3"/>
        <v>0</v>
      </c>
      <c r="AR137" s="139" t="s">
        <v>357</v>
      </c>
      <c r="AT137" s="139" t="s">
        <v>242</v>
      </c>
      <c r="AU137" s="139" t="s">
        <v>82</v>
      </c>
      <c r="AY137" s="17" t="s">
        <v>158</v>
      </c>
      <c r="BE137" s="140">
        <f t="shared" si="4"/>
        <v>0</v>
      </c>
      <c r="BF137" s="140">
        <f t="shared" si="5"/>
        <v>0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7" t="s">
        <v>80</v>
      </c>
      <c r="BK137" s="140">
        <f t="shared" si="9"/>
        <v>0</v>
      </c>
      <c r="BL137" s="17" t="s">
        <v>255</v>
      </c>
      <c r="BM137" s="139" t="s">
        <v>4050</v>
      </c>
    </row>
    <row r="138" spans="2:65" s="1" customFormat="1" ht="24.2" customHeight="1">
      <c r="B138" s="128"/>
      <c r="C138" s="129" t="s">
        <v>8</v>
      </c>
      <c r="D138" s="129" t="s">
        <v>160</v>
      </c>
      <c r="E138" s="130" t="s">
        <v>4051</v>
      </c>
      <c r="F138" s="131" t="s">
        <v>4052</v>
      </c>
      <c r="G138" s="132" t="s">
        <v>237</v>
      </c>
      <c r="H138" s="133">
        <v>300</v>
      </c>
      <c r="I138" s="184"/>
      <c r="J138" s="134">
        <f t="shared" si="0"/>
        <v>0</v>
      </c>
      <c r="K138" s="131" t="s">
        <v>164</v>
      </c>
      <c r="L138" s="29"/>
      <c r="M138" s="135" t="s">
        <v>1</v>
      </c>
      <c r="N138" s="136" t="s">
        <v>37</v>
      </c>
      <c r="O138" s="137">
        <v>7.3999999999999996E-2</v>
      </c>
      <c r="P138" s="137">
        <f t="shared" si="1"/>
        <v>22.2</v>
      </c>
      <c r="Q138" s="137">
        <v>0</v>
      </c>
      <c r="R138" s="137">
        <f t="shared" si="2"/>
        <v>0</v>
      </c>
      <c r="S138" s="137">
        <v>0</v>
      </c>
      <c r="T138" s="138">
        <f t="shared" si="3"/>
        <v>0</v>
      </c>
      <c r="AR138" s="139" t="s">
        <v>255</v>
      </c>
      <c r="AT138" s="139" t="s">
        <v>160</v>
      </c>
      <c r="AU138" s="139" t="s">
        <v>82</v>
      </c>
      <c r="AY138" s="17" t="s">
        <v>158</v>
      </c>
      <c r="BE138" s="140">
        <f t="shared" si="4"/>
        <v>0</v>
      </c>
      <c r="BF138" s="140">
        <f t="shared" si="5"/>
        <v>0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7" t="s">
        <v>80</v>
      </c>
      <c r="BK138" s="140">
        <f t="shared" si="9"/>
        <v>0</v>
      </c>
      <c r="BL138" s="17" t="s">
        <v>255</v>
      </c>
      <c r="BM138" s="139" t="s">
        <v>4053</v>
      </c>
    </row>
    <row r="139" spans="2:65" s="1" customFormat="1" ht="24.2" customHeight="1">
      <c r="B139" s="128"/>
      <c r="C139" s="159" t="s">
        <v>255</v>
      </c>
      <c r="D139" s="159" t="s">
        <v>242</v>
      </c>
      <c r="E139" s="160" t="s">
        <v>4054</v>
      </c>
      <c r="F139" s="161" t="s">
        <v>4055</v>
      </c>
      <c r="G139" s="162" t="s">
        <v>237</v>
      </c>
      <c r="H139" s="163">
        <v>300</v>
      </c>
      <c r="I139" s="188"/>
      <c r="J139" s="164">
        <f t="shared" si="0"/>
        <v>0</v>
      </c>
      <c r="K139" s="161" t="s">
        <v>164</v>
      </c>
      <c r="L139" s="165"/>
      <c r="M139" s="166" t="s">
        <v>1</v>
      </c>
      <c r="N139" s="167" t="s">
        <v>37</v>
      </c>
      <c r="O139" s="137">
        <v>0</v>
      </c>
      <c r="P139" s="137">
        <f t="shared" si="1"/>
        <v>0</v>
      </c>
      <c r="Q139" s="137">
        <v>1.7000000000000001E-4</v>
      </c>
      <c r="R139" s="137">
        <f t="shared" si="2"/>
        <v>5.1000000000000004E-2</v>
      </c>
      <c r="S139" s="137">
        <v>0</v>
      </c>
      <c r="T139" s="138">
        <f t="shared" si="3"/>
        <v>0</v>
      </c>
      <c r="AR139" s="139" t="s">
        <v>357</v>
      </c>
      <c r="AT139" s="139" t="s">
        <v>242</v>
      </c>
      <c r="AU139" s="139" t="s">
        <v>82</v>
      </c>
      <c r="AY139" s="17" t="s">
        <v>158</v>
      </c>
      <c r="BE139" s="140">
        <f t="shared" si="4"/>
        <v>0</v>
      </c>
      <c r="BF139" s="140">
        <f t="shared" si="5"/>
        <v>0</v>
      </c>
      <c r="BG139" s="140">
        <f t="shared" si="6"/>
        <v>0</v>
      </c>
      <c r="BH139" s="140">
        <f t="shared" si="7"/>
        <v>0</v>
      </c>
      <c r="BI139" s="140">
        <f t="shared" si="8"/>
        <v>0</v>
      </c>
      <c r="BJ139" s="17" t="s">
        <v>80</v>
      </c>
      <c r="BK139" s="140">
        <f t="shared" si="9"/>
        <v>0</v>
      </c>
      <c r="BL139" s="17" t="s">
        <v>255</v>
      </c>
      <c r="BM139" s="139" t="s">
        <v>4056</v>
      </c>
    </row>
    <row r="140" spans="2:65" s="1" customFormat="1" ht="24.2" customHeight="1">
      <c r="B140" s="128"/>
      <c r="C140" s="129" t="s">
        <v>260</v>
      </c>
      <c r="D140" s="129" t="s">
        <v>160</v>
      </c>
      <c r="E140" s="130" t="s">
        <v>4057</v>
      </c>
      <c r="F140" s="131" t="s">
        <v>4058</v>
      </c>
      <c r="G140" s="132" t="s">
        <v>237</v>
      </c>
      <c r="H140" s="133">
        <v>100</v>
      </c>
      <c r="I140" s="184"/>
      <c r="J140" s="134">
        <f t="shared" si="0"/>
        <v>0</v>
      </c>
      <c r="K140" s="131" t="s">
        <v>164</v>
      </c>
      <c r="L140" s="29"/>
      <c r="M140" s="135" t="s">
        <v>1</v>
      </c>
      <c r="N140" s="136" t="s">
        <v>37</v>
      </c>
      <c r="O140" s="137">
        <v>0.08</v>
      </c>
      <c r="P140" s="137">
        <f t="shared" si="1"/>
        <v>8</v>
      </c>
      <c r="Q140" s="137">
        <v>0</v>
      </c>
      <c r="R140" s="137">
        <f t="shared" si="2"/>
        <v>0</v>
      </c>
      <c r="S140" s="137">
        <v>0</v>
      </c>
      <c r="T140" s="138">
        <f t="shared" si="3"/>
        <v>0</v>
      </c>
      <c r="AR140" s="139" t="s">
        <v>255</v>
      </c>
      <c r="AT140" s="139" t="s">
        <v>160</v>
      </c>
      <c r="AU140" s="139" t="s">
        <v>82</v>
      </c>
      <c r="AY140" s="17" t="s">
        <v>158</v>
      </c>
      <c r="BE140" s="140">
        <f t="shared" si="4"/>
        <v>0</v>
      </c>
      <c r="BF140" s="140">
        <f t="shared" si="5"/>
        <v>0</v>
      </c>
      <c r="BG140" s="140">
        <f t="shared" si="6"/>
        <v>0</v>
      </c>
      <c r="BH140" s="140">
        <f t="shared" si="7"/>
        <v>0</v>
      </c>
      <c r="BI140" s="140">
        <f t="shared" si="8"/>
        <v>0</v>
      </c>
      <c r="BJ140" s="17" t="s">
        <v>80</v>
      </c>
      <c r="BK140" s="140">
        <f t="shared" si="9"/>
        <v>0</v>
      </c>
      <c r="BL140" s="17" t="s">
        <v>255</v>
      </c>
      <c r="BM140" s="139" t="s">
        <v>4059</v>
      </c>
    </row>
    <row r="141" spans="2:65" s="1" customFormat="1" ht="24.2" customHeight="1">
      <c r="B141" s="128"/>
      <c r="C141" s="159" t="s">
        <v>264</v>
      </c>
      <c r="D141" s="159" t="s">
        <v>242</v>
      </c>
      <c r="E141" s="160" t="s">
        <v>4060</v>
      </c>
      <c r="F141" s="161" t="s">
        <v>4061</v>
      </c>
      <c r="G141" s="162" t="s">
        <v>237</v>
      </c>
      <c r="H141" s="163">
        <v>100</v>
      </c>
      <c r="I141" s="188"/>
      <c r="J141" s="164">
        <f t="shared" si="0"/>
        <v>0</v>
      </c>
      <c r="K141" s="161" t="s">
        <v>164</v>
      </c>
      <c r="L141" s="165"/>
      <c r="M141" s="166" t="s">
        <v>1</v>
      </c>
      <c r="N141" s="167" t="s">
        <v>37</v>
      </c>
      <c r="O141" s="137">
        <v>0</v>
      </c>
      <c r="P141" s="137">
        <f t="shared" si="1"/>
        <v>0</v>
      </c>
      <c r="Q141" s="137">
        <v>2.5000000000000001E-4</v>
      </c>
      <c r="R141" s="137">
        <f t="shared" si="2"/>
        <v>2.5000000000000001E-2</v>
      </c>
      <c r="S141" s="137">
        <v>0</v>
      </c>
      <c r="T141" s="138">
        <f t="shared" si="3"/>
        <v>0</v>
      </c>
      <c r="AR141" s="139" t="s">
        <v>357</v>
      </c>
      <c r="AT141" s="139" t="s">
        <v>242</v>
      </c>
      <c r="AU141" s="139" t="s">
        <v>82</v>
      </c>
      <c r="AY141" s="17" t="s">
        <v>158</v>
      </c>
      <c r="BE141" s="140">
        <f t="shared" si="4"/>
        <v>0</v>
      </c>
      <c r="BF141" s="140">
        <f t="shared" si="5"/>
        <v>0</v>
      </c>
      <c r="BG141" s="140">
        <f t="shared" si="6"/>
        <v>0</v>
      </c>
      <c r="BH141" s="140">
        <f t="shared" si="7"/>
        <v>0</v>
      </c>
      <c r="BI141" s="140">
        <f t="shared" si="8"/>
        <v>0</v>
      </c>
      <c r="BJ141" s="17" t="s">
        <v>80</v>
      </c>
      <c r="BK141" s="140">
        <f t="shared" si="9"/>
        <v>0</v>
      </c>
      <c r="BL141" s="17" t="s">
        <v>255</v>
      </c>
      <c r="BM141" s="139" t="s">
        <v>4062</v>
      </c>
    </row>
    <row r="142" spans="2:65" s="1" customFormat="1" ht="24.2" customHeight="1">
      <c r="B142" s="128"/>
      <c r="C142" s="129" t="s">
        <v>268</v>
      </c>
      <c r="D142" s="129" t="s">
        <v>160</v>
      </c>
      <c r="E142" s="130" t="s">
        <v>4063</v>
      </c>
      <c r="F142" s="131" t="s">
        <v>4064</v>
      </c>
      <c r="G142" s="132" t="s">
        <v>237</v>
      </c>
      <c r="H142" s="133">
        <v>1330</v>
      </c>
      <c r="I142" s="184"/>
      <c r="J142" s="134">
        <f t="shared" si="0"/>
        <v>0</v>
      </c>
      <c r="K142" s="131" t="s">
        <v>164</v>
      </c>
      <c r="L142" s="29"/>
      <c r="M142" s="135" t="s">
        <v>1</v>
      </c>
      <c r="N142" s="136" t="s">
        <v>37</v>
      </c>
      <c r="O142" s="137">
        <v>8.2000000000000003E-2</v>
      </c>
      <c r="P142" s="137">
        <f t="shared" si="1"/>
        <v>109.06</v>
      </c>
      <c r="Q142" s="137">
        <v>0</v>
      </c>
      <c r="R142" s="137">
        <f t="shared" si="2"/>
        <v>0</v>
      </c>
      <c r="S142" s="137">
        <v>0</v>
      </c>
      <c r="T142" s="138">
        <f t="shared" si="3"/>
        <v>0</v>
      </c>
      <c r="AR142" s="139" t="s">
        <v>255</v>
      </c>
      <c r="AT142" s="139" t="s">
        <v>160</v>
      </c>
      <c r="AU142" s="139" t="s">
        <v>82</v>
      </c>
      <c r="AY142" s="17" t="s">
        <v>158</v>
      </c>
      <c r="BE142" s="140">
        <f t="shared" si="4"/>
        <v>0</v>
      </c>
      <c r="BF142" s="140">
        <f t="shared" si="5"/>
        <v>0</v>
      </c>
      <c r="BG142" s="140">
        <f t="shared" si="6"/>
        <v>0</v>
      </c>
      <c r="BH142" s="140">
        <f t="shared" si="7"/>
        <v>0</v>
      </c>
      <c r="BI142" s="140">
        <f t="shared" si="8"/>
        <v>0</v>
      </c>
      <c r="BJ142" s="17" t="s">
        <v>80</v>
      </c>
      <c r="BK142" s="140">
        <f t="shared" si="9"/>
        <v>0</v>
      </c>
      <c r="BL142" s="17" t="s">
        <v>255</v>
      </c>
      <c r="BM142" s="139" t="s">
        <v>4065</v>
      </c>
    </row>
    <row r="143" spans="2:65" s="13" customFormat="1">
      <c r="B143" s="147"/>
      <c r="D143" s="142" t="s">
        <v>167</v>
      </c>
      <c r="E143" s="148" t="s">
        <v>1</v>
      </c>
      <c r="F143" s="149" t="s">
        <v>4066</v>
      </c>
      <c r="H143" s="150">
        <v>1330</v>
      </c>
      <c r="L143" s="147"/>
      <c r="M143" s="151"/>
      <c r="T143" s="152"/>
      <c r="AT143" s="148" t="s">
        <v>167</v>
      </c>
      <c r="AU143" s="148" t="s">
        <v>82</v>
      </c>
      <c r="AV143" s="13" t="s">
        <v>82</v>
      </c>
      <c r="AW143" s="13" t="s">
        <v>28</v>
      </c>
      <c r="AX143" s="13" t="s">
        <v>80</v>
      </c>
      <c r="AY143" s="148" t="s">
        <v>158</v>
      </c>
    </row>
    <row r="144" spans="2:65" s="1" customFormat="1" ht="24.2" customHeight="1">
      <c r="B144" s="128"/>
      <c r="C144" s="159" t="s">
        <v>272</v>
      </c>
      <c r="D144" s="159" t="s">
        <v>242</v>
      </c>
      <c r="E144" s="160" t="s">
        <v>4067</v>
      </c>
      <c r="F144" s="161" t="s">
        <v>4068</v>
      </c>
      <c r="G144" s="162" t="s">
        <v>237</v>
      </c>
      <c r="H144" s="163">
        <v>1330</v>
      </c>
      <c r="I144" s="188"/>
      <c r="J144" s="164">
        <f>ROUND(I144*H144,2)</f>
        <v>0</v>
      </c>
      <c r="K144" s="161" t="s">
        <v>164</v>
      </c>
      <c r="L144" s="165"/>
      <c r="M144" s="166" t="s">
        <v>1</v>
      </c>
      <c r="N144" s="167" t="s">
        <v>37</v>
      </c>
      <c r="O144" s="137">
        <v>0</v>
      </c>
      <c r="P144" s="137">
        <f>O144*H144</f>
        <v>0</v>
      </c>
      <c r="Q144" s="137">
        <v>1.2E-4</v>
      </c>
      <c r="R144" s="137">
        <f>Q144*H144</f>
        <v>0.15959999999999999</v>
      </c>
      <c r="S144" s="137">
        <v>0</v>
      </c>
      <c r="T144" s="138">
        <f>S144*H144</f>
        <v>0</v>
      </c>
      <c r="AR144" s="139" t="s">
        <v>357</v>
      </c>
      <c r="AT144" s="139" t="s">
        <v>242</v>
      </c>
      <c r="AU144" s="139" t="s">
        <v>82</v>
      </c>
      <c r="AY144" s="17" t="s">
        <v>158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7" t="s">
        <v>80</v>
      </c>
      <c r="BK144" s="140">
        <f>ROUND(I144*H144,2)</f>
        <v>0</v>
      </c>
      <c r="BL144" s="17" t="s">
        <v>255</v>
      </c>
      <c r="BM144" s="139" t="s">
        <v>4069</v>
      </c>
    </row>
    <row r="145" spans="2:65" s="13" customFormat="1">
      <c r="B145" s="147"/>
      <c r="D145" s="142" t="s">
        <v>167</v>
      </c>
      <c r="E145" s="148" t="s">
        <v>1</v>
      </c>
      <c r="F145" s="149" t="s">
        <v>4070</v>
      </c>
      <c r="H145" s="150">
        <v>680</v>
      </c>
      <c r="L145" s="147"/>
      <c r="M145" s="151"/>
      <c r="T145" s="152"/>
      <c r="AT145" s="148" t="s">
        <v>167</v>
      </c>
      <c r="AU145" s="148" t="s">
        <v>82</v>
      </c>
      <c r="AV145" s="13" t="s">
        <v>82</v>
      </c>
      <c r="AW145" s="13" t="s">
        <v>28</v>
      </c>
      <c r="AX145" s="13" t="s">
        <v>72</v>
      </c>
      <c r="AY145" s="148" t="s">
        <v>158</v>
      </c>
    </row>
    <row r="146" spans="2:65" s="13" customFormat="1">
      <c r="B146" s="147"/>
      <c r="D146" s="142" t="s">
        <v>167</v>
      </c>
      <c r="E146" s="148" t="s">
        <v>1</v>
      </c>
      <c r="F146" s="149" t="s">
        <v>4071</v>
      </c>
      <c r="H146" s="150">
        <v>650</v>
      </c>
      <c r="L146" s="147"/>
      <c r="M146" s="151"/>
      <c r="T146" s="152"/>
      <c r="AT146" s="148" t="s">
        <v>167</v>
      </c>
      <c r="AU146" s="148" t="s">
        <v>82</v>
      </c>
      <c r="AV146" s="13" t="s">
        <v>82</v>
      </c>
      <c r="AW146" s="13" t="s">
        <v>28</v>
      </c>
      <c r="AX146" s="13" t="s">
        <v>72</v>
      </c>
      <c r="AY146" s="148" t="s">
        <v>158</v>
      </c>
    </row>
    <row r="147" spans="2:65" s="14" customFormat="1">
      <c r="B147" s="153"/>
      <c r="D147" s="142" t="s">
        <v>167</v>
      </c>
      <c r="E147" s="154" t="s">
        <v>1</v>
      </c>
      <c r="F147" s="155" t="s">
        <v>200</v>
      </c>
      <c r="H147" s="156">
        <v>1330</v>
      </c>
      <c r="L147" s="153"/>
      <c r="M147" s="157"/>
      <c r="T147" s="158"/>
      <c r="AT147" s="154" t="s">
        <v>167</v>
      </c>
      <c r="AU147" s="154" t="s">
        <v>82</v>
      </c>
      <c r="AV147" s="14" t="s">
        <v>165</v>
      </c>
      <c r="AW147" s="14" t="s">
        <v>28</v>
      </c>
      <c r="AX147" s="14" t="s">
        <v>80</v>
      </c>
      <c r="AY147" s="154" t="s">
        <v>158</v>
      </c>
    </row>
    <row r="148" spans="2:65" s="1" customFormat="1" ht="33" customHeight="1">
      <c r="B148" s="128"/>
      <c r="C148" s="129" t="s">
        <v>7</v>
      </c>
      <c r="D148" s="129" t="s">
        <v>160</v>
      </c>
      <c r="E148" s="130" t="s">
        <v>4072</v>
      </c>
      <c r="F148" s="131" t="s">
        <v>4073</v>
      </c>
      <c r="G148" s="132" t="s">
        <v>237</v>
      </c>
      <c r="H148" s="133">
        <v>3750</v>
      </c>
      <c r="I148" s="184"/>
      <c r="J148" s="134">
        <f>ROUND(I148*H148,2)</f>
        <v>0</v>
      </c>
      <c r="K148" s="131" t="s">
        <v>164</v>
      </c>
      <c r="L148" s="29"/>
      <c r="M148" s="135" t="s">
        <v>1</v>
      </c>
      <c r="N148" s="136" t="s">
        <v>37</v>
      </c>
      <c r="O148" s="137">
        <v>8.5999999999999993E-2</v>
      </c>
      <c r="P148" s="137">
        <f>O148*H148</f>
        <v>322.5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AR148" s="139" t="s">
        <v>255</v>
      </c>
      <c r="AT148" s="139" t="s">
        <v>160</v>
      </c>
      <c r="AU148" s="139" t="s">
        <v>82</v>
      </c>
      <c r="AY148" s="17" t="s">
        <v>158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7" t="s">
        <v>80</v>
      </c>
      <c r="BK148" s="140">
        <f>ROUND(I148*H148,2)</f>
        <v>0</v>
      </c>
      <c r="BL148" s="17" t="s">
        <v>255</v>
      </c>
      <c r="BM148" s="139" t="s">
        <v>4074</v>
      </c>
    </row>
    <row r="149" spans="2:65" s="1" customFormat="1" ht="24.2" customHeight="1">
      <c r="B149" s="128"/>
      <c r="C149" s="159" t="s">
        <v>285</v>
      </c>
      <c r="D149" s="159" t="s">
        <v>242</v>
      </c>
      <c r="E149" s="160" t="s">
        <v>4075</v>
      </c>
      <c r="F149" s="161" t="s">
        <v>4076</v>
      </c>
      <c r="G149" s="162" t="s">
        <v>237</v>
      </c>
      <c r="H149" s="163">
        <v>3750</v>
      </c>
      <c r="I149" s="188"/>
      <c r="J149" s="164">
        <f>ROUND(I149*H149,2)</f>
        <v>0</v>
      </c>
      <c r="K149" s="161" t="s">
        <v>164</v>
      </c>
      <c r="L149" s="165"/>
      <c r="M149" s="166" t="s">
        <v>1</v>
      </c>
      <c r="N149" s="167" t="s">
        <v>37</v>
      </c>
      <c r="O149" s="137">
        <v>0</v>
      </c>
      <c r="P149" s="137">
        <f>O149*H149</f>
        <v>0</v>
      </c>
      <c r="Q149" s="137">
        <v>1.7000000000000001E-4</v>
      </c>
      <c r="R149" s="137">
        <f>Q149*H149</f>
        <v>0.63750000000000007</v>
      </c>
      <c r="S149" s="137">
        <v>0</v>
      </c>
      <c r="T149" s="138">
        <f>S149*H149</f>
        <v>0</v>
      </c>
      <c r="AR149" s="139" t="s">
        <v>357</v>
      </c>
      <c r="AT149" s="139" t="s">
        <v>242</v>
      </c>
      <c r="AU149" s="139" t="s">
        <v>82</v>
      </c>
      <c r="AY149" s="17" t="s">
        <v>158</v>
      </c>
      <c r="BE149" s="140">
        <f>IF(N149="základní",J149,0)</f>
        <v>0</v>
      </c>
      <c r="BF149" s="140">
        <f>IF(N149="snížená",J149,0)</f>
        <v>0</v>
      </c>
      <c r="BG149" s="140">
        <f>IF(N149="zákl. přenesená",J149,0)</f>
        <v>0</v>
      </c>
      <c r="BH149" s="140">
        <f>IF(N149="sníž. přenesená",J149,0)</f>
        <v>0</v>
      </c>
      <c r="BI149" s="140">
        <f>IF(N149="nulová",J149,0)</f>
        <v>0</v>
      </c>
      <c r="BJ149" s="17" t="s">
        <v>80</v>
      </c>
      <c r="BK149" s="140">
        <f>ROUND(I149*H149,2)</f>
        <v>0</v>
      </c>
      <c r="BL149" s="17" t="s">
        <v>255</v>
      </c>
      <c r="BM149" s="139" t="s">
        <v>4077</v>
      </c>
    </row>
    <row r="150" spans="2:65" s="13" customFormat="1">
      <c r="B150" s="147"/>
      <c r="D150" s="142" t="s">
        <v>167</v>
      </c>
      <c r="E150" s="148" t="s">
        <v>1</v>
      </c>
      <c r="F150" s="149" t="s">
        <v>4078</v>
      </c>
      <c r="H150" s="150">
        <v>3750</v>
      </c>
      <c r="L150" s="147"/>
      <c r="M150" s="151"/>
      <c r="T150" s="152"/>
      <c r="AT150" s="148" t="s">
        <v>167</v>
      </c>
      <c r="AU150" s="148" t="s">
        <v>82</v>
      </c>
      <c r="AV150" s="13" t="s">
        <v>82</v>
      </c>
      <c r="AW150" s="13" t="s">
        <v>28</v>
      </c>
      <c r="AX150" s="13" t="s">
        <v>80</v>
      </c>
      <c r="AY150" s="148" t="s">
        <v>158</v>
      </c>
    </row>
    <row r="151" spans="2:65" s="1" customFormat="1" ht="33" customHeight="1">
      <c r="B151" s="128"/>
      <c r="C151" s="129" t="s">
        <v>295</v>
      </c>
      <c r="D151" s="129" t="s">
        <v>160</v>
      </c>
      <c r="E151" s="130" t="s">
        <v>4079</v>
      </c>
      <c r="F151" s="131" t="s">
        <v>4080</v>
      </c>
      <c r="G151" s="132" t="s">
        <v>237</v>
      </c>
      <c r="H151" s="133">
        <v>580</v>
      </c>
      <c r="I151" s="184"/>
      <c r="J151" s="134">
        <f>ROUND(I151*H151,2)</f>
        <v>0</v>
      </c>
      <c r="K151" s="131" t="s">
        <v>164</v>
      </c>
      <c r="L151" s="29"/>
      <c r="M151" s="135" t="s">
        <v>1</v>
      </c>
      <c r="N151" s="136" t="s">
        <v>37</v>
      </c>
      <c r="O151" s="137">
        <v>0.11</v>
      </c>
      <c r="P151" s="137">
        <f>O151*H151</f>
        <v>63.8</v>
      </c>
      <c r="Q151" s="137">
        <v>0</v>
      </c>
      <c r="R151" s="137">
        <f>Q151*H151</f>
        <v>0</v>
      </c>
      <c r="S151" s="137">
        <v>0</v>
      </c>
      <c r="T151" s="138">
        <f>S151*H151</f>
        <v>0</v>
      </c>
      <c r="AR151" s="139" t="s">
        <v>255</v>
      </c>
      <c r="AT151" s="139" t="s">
        <v>160</v>
      </c>
      <c r="AU151" s="139" t="s">
        <v>82</v>
      </c>
      <c r="AY151" s="17" t="s">
        <v>158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7" t="s">
        <v>80</v>
      </c>
      <c r="BK151" s="140">
        <f>ROUND(I151*H151,2)</f>
        <v>0</v>
      </c>
      <c r="BL151" s="17" t="s">
        <v>255</v>
      </c>
      <c r="BM151" s="139" t="s">
        <v>4081</v>
      </c>
    </row>
    <row r="152" spans="2:65" s="13" customFormat="1">
      <c r="B152" s="147"/>
      <c r="D152" s="142" t="s">
        <v>167</v>
      </c>
      <c r="E152" s="148" t="s">
        <v>1</v>
      </c>
      <c r="F152" s="149" t="s">
        <v>4082</v>
      </c>
      <c r="H152" s="150">
        <v>580</v>
      </c>
      <c r="L152" s="147"/>
      <c r="M152" s="151"/>
      <c r="T152" s="152"/>
      <c r="AT152" s="148" t="s">
        <v>167</v>
      </c>
      <c r="AU152" s="148" t="s">
        <v>82</v>
      </c>
      <c r="AV152" s="13" t="s">
        <v>82</v>
      </c>
      <c r="AW152" s="13" t="s">
        <v>28</v>
      </c>
      <c r="AX152" s="13" t="s">
        <v>80</v>
      </c>
      <c r="AY152" s="148" t="s">
        <v>158</v>
      </c>
    </row>
    <row r="153" spans="2:65" s="1" customFormat="1" ht="24.2" customHeight="1">
      <c r="B153" s="128"/>
      <c r="C153" s="159" t="s">
        <v>301</v>
      </c>
      <c r="D153" s="159" t="s">
        <v>242</v>
      </c>
      <c r="E153" s="160" t="s">
        <v>4083</v>
      </c>
      <c r="F153" s="161" t="s">
        <v>4084</v>
      </c>
      <c r="G153" s="162" t="s">
        <v>237</v>
      </c>
      <c r="H153" s="163">
        <v>500</v>
      </c>
      <c r="I153" s="188"/>
      <c r="J153" s="164">
        <f>ROUND(I153*H153,2)</f>
        <v>0</v>
      </c>
      <c r="K153" s="161" t="s">
        <v>164</v>
      </c>
      <c r="L153" s="165"/>
      <c r="M153" s="166" t="s">
        <v>1</v>
      </c>
      <c r="N153" s="167" t="s">
        <v>37</v>
      </c>
      <c r="O153" s="137">
        <v>0</v>
      </c>
      <c r="P153" s="137">
        <f>O153*H153</f>
        <v>0</v>
      </c>
      <c r="Q153" s="137">
        <v>1.6000000000000001E-4</v>
      </c>
      <c r="R153" s="137">
        <f>Q153*H153</f>
        <v>0.08</v>
      </c>
      <c r="S153" s="137">
        <v>0</v>
      </c>
      <c r="T153" s="138">
        <f>S153*H153</f>
        <v>0</v>
      </c>
      <c r="AR153" s="139" t="s">
        <v>357</v>
      </c>
      <c r="AT153" s="139" t="s">
        <v>242</v>
      </c>
      <c r="AU153" s="139" t="s">
        <v>82</v>
      </c>
      <c r="AY153" s="17" t="s">
        <v>158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7" t="s">
        <v>80</v>
      </c>
      <c r="BK153" s="140">
        <f>ROUND(I153*H153,2)</f>
        <v>0</v>
      </c>
      <c r="BL153" s="17" t="s">
        <v>255</v>
      </c>
      <c r="BM153" s="139" t="s">
        <v>4085</v>
      </c>
    </row>
    <row r="154" spans="2:65" s="13" customFormat="1">
      <c r="B154" s="147"/>
      <c r="D154" s="142" t="s">
        <v>167</v>
      </c>
      <c r="E154" s="148" t="s">
        <v>1</v>
      </c>
      <c r="F154" s="149" t="s">
        <v>4086</v>
      </c>
      <c r="H154" s="150">
        <v>500</v>
      </c>
      <c r="L154" s="147"/>
      <c r="M154" s="151"/>
      <c r="T154" s="152"/>
      <c r="AT154" s="148" t="s">
        <v>167</v>
      </c>
      <c r="AU154" s="148" t="s">
        <v>82</v>
      </c>
      <c r="AV154" s="13" t="s">
        <v>82</v>
      </c>
      <c r="AW154" s="13" t="s">
        <v>28</v>
      </c>
      <c r="AX154" s="13" t="s">
        <v>80</v>
      </c>
      <c r="AY154" s="148" t="s">
        <v>158</v>
      </c>
    </row>
    <row r="155" spans="2:65" s="1" customFormat="1" ht="24.2" customHeight="1">
      <c r="B155" s="128"/>
      <c r="C155" s="159" t="s">
        <v>307</v>
      </c>
      <c r="D155" s="159" t="s">
        <v>242</v>
      </c>
      <c r="E155" s="160" t="s">
        <v>4087</v>
      </c>
      <c r="F155" s="161" t="s">
        <v>4088</v>
      </c>
      <c r="G155" s="162" t="s">
        <v>237</v>
      </c>
      <c r="H155" s="163">
        <v>80</v>
      </c>
      <c r="I155" s="188"/>
      <c r="J155" s="164">
        <f>ROUND(I155*H155,2)</f>
        <v>0</v>
      </c>
      <c r="K155" s="161" t="s">
        <v>164</v>
      </c>
      <c r="L155" s="165"/>
      <c r="M155" s="166" t="s">
        <v>1</v>
      </c>
      <c r="N155" s="167" t="s">
        <v>37</v>
      </c>
      <c r="O155" s="137">
        <v>0</v>
      </c>
      <c r="P155" s="137">
        <f>O155*H155</f>
        <v>0</v>
      </c>
      <c r="Q155" s="137">
        <v>2.5000000000000001E-4</v>
      </c>
      <c r="R155" s="137">
        <f>Q155*H155</f>
        <v>0.02</v>
      </c>
      <c r="S155" s="137">
        <v>0</v>
      </c>
      <c r="T155" s="138">
        <f>S155*H155</f>
        <v>0</v>
      </c>
      <c r="AR155" s="139" t="s">
        <v>357</v>
      </c>
      <c r="AT155" s="139" t="s">
        <v>242</v>
      </c>
      <c r="AU155" s="139" t="s">
        <v>82</v>
      </c>
      <c r="AY155" s="17" t="s">
        <v>158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7" t="s">
        <v>80</v>
      </c>
      <c r="BK155" s="140">
        <f>ROUND(I155*H155,2)</f>
        <v>0</v>
      </c>
      <c r="BL155" s="17" t="s">
        <v>255</v>
      </c>
      <c r="BM155" s="139" t="s">
        <v>4089</v>
      </c>
    </row>
    <row r="156" spans="2:65" s="13" customFormat="1">
      <c r="B156" s="147"/>
      <c r="D156" s="142" t="s">
        <v>167</v>
      </c>
      <c r="E156" s="148" t="s">
        <v>1</v>
      </c>
      <c r="F156" s="149" t="s">
        <v>4090</v>
      </c>
      <c r="H156" s="150">
        <v>80</v>
      </c>
      <c r="L156" s="147"/>
      <c r="M156" s="151"/>
      <c r="T156" s="152"/>
      <c r="AT156" s="148" t="s">
        <v>167</v>
      </c>
      <c r="AU156" s="148" t="s">
        <v>82</v>
      </c>
      <c r="AV156" s="13" t="s">
        <v>82</v>
      </c>
      <c r="AW156" s="13" t="s">
        <v>28</v>
      </c>
      <c r="AX156" s="13" t="s">
        <v>80</v>
      </c>
      <c r="AY156" s="148" t="s">
        <v>158</v>
      </c>
    </row>
    <row r="157" spans="2:65" s="1" customFormat="1" ht="24.2" customHeight="1">
      <c r="B157" s="128"/>
      <c r="C157" s="129" t="s">
        <v>313</v>
      </c>
      <c r="D157" s="129" t="s">
        <v>160</v>
      </c>
      <c r="E157" s="130" t="s">
        <v>4091</v>
      </c>
      <c r="F157" s="131" t="s">
        <v>4092</v>
      </c>
      <c r="G157" s="132" t="s">
        <v>237</v>
      </c>
      <c r="H157" s="133">
        <v>50</v>
      </c>
      <c r="I157" s="184"/>
      <c r="J157" s="134">
        <f>ROUND(I157*H157,2)</f>
        <v>0</v>
      </c>
      <c r="K157" s="131" t="s">
        <v>164</v>
      </c>
      <c r="L157" s="29"/>
      <c r="M157" s="135" t="s">
        <v>1</v>
      </c>
      <c r="N157" s="136" t="s">
        <v>37</v>
      </c>
      <c r="O157" s="137">
        <v>0.11799999999999999</v>
      </c>
      <c r="P157" s="137">
        <f>O157*H157</f>
        <v>5.8999999999999995</v>
      </c>
      <c r="Q157" s="137">
        <v>0</v>
      </c>
      <c r="R157" s="137">
        <f>Q157*H157</f>
        <v>0</v>
      </c>
      <c r="S157" s="137">
        <v>0</v>
      </c>
      <c r="T157" s="138">
        <f>S157*H157</f>
        <v>0</v>
      </c>
      <c r="AR157" s="139" t="s">
        <v>255</v>
      </c>
      <c r="AT157" s="139" t="s">
        <v>160</v>
      </c>
      <c r="AU157" s="139" t="s">
        <v>82</v>
      </c>
      <c r="AY157" s="17" t="s">
        <v>158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7" t="s">
        <v>80</v>
      </c>
      <c r="BK157" s="140">
        <f>ROUND(I157*H157,2)</f>
        <v>0</v>
      </c>
      <c r="BL157" s="17" t="s">
        <v>255</v>
      </c>
      <c r="BM157" s="139" t="s">
        <v>4093</v>
      </c>
    </row>
    <row r="158" spans="2:65" s="1" customFormat="1" ht="24.2" customHeight="1">
      <c r="B158" s="128"/>
      <c r="C158" s="159" t="s">
        <v>318</v>
      </c>
      <c r="D158" s="159" t="s">
        <v>242</v>
      </c>
      <c r="E158" s="160" t="s">
        <v>4094</v>
      </c>
      <c r="F158" s="161" t="s">
        <v>4095</v>
      </c>
      <c r="G158" s="162" t="s">
        <v>237</v>
      </c>
      <c r="H158" s="163">
        <v>50</v>
      </c>
      <c r="I158" s="188"/>
      <c r="J158" s="164">
        <f>ROUND(I158*H158,2)</f>
        <v>0</v>
      </c>
      <c r="K158" s="161" t="s">
        <v>164</v>
      </c>
      <c r="L158" s="165"/>
      <c r="M158" s="166" t="s">
        <v>1</v>
      </c>
      <c r="N158" s="167" t="s">
        <v>37</v>
      </c>
      <c r="O158" s="137">
        <v>0</v>
      </c>
      <c r="P158" s="137">
        <f>O158*H158</f>
        <v>0</v>
      </c>
      <c r="Q158" s="137">
        <v>7.6999999999999996E-4</v>
      </c>
      <c r="R158" s="137">
        <f>Q158*H158</f>
        <v>3.85E-2</v>
      </c>
      <c r="S158" s="137">
        <v>0</v>
      </c>
      <c r="T158" s="138">
        <f>S158*H158</f>
        <v>0</v>
      </c>
      <c r="AR158" s="139" t="s">
        <v>357</v>
      </c>
      <c r="AT158" s="139" t="s">
        <v>242</v>
      </c>
      <c r="AU158" s="139" t="s">
        <v>82</v>
      </c>
      <c r="AY158" s="17" t="s">
        <v>158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7" t="s">
        <v>80</v>
      </c>
      <c r="BK158" s="140">
        <f>ROUND(I158*H158,2)</f>
        <v>0</v>
      </c>
      <c r="BL158" s="17" t="s">
        <v>255</v>
      </c>
      <c r="BM158" s="139" t="s">
        <v>4096</v>
      </c>
    </row>
    <row r="159" spans="2:65" s="13" customFormat="1">
      <c r="B159" s="147"/>
      <c r="D159" s="142" t="s">
        <v>167</v>
      </c>
      <c r="E159" s="148" t="s">
        <v>1</v>
      </c>
      <c r="F159" s="149" t="s">
        <v>4097</v>
      </c>
      <c r="H159" s="150">
        <v>50</v>
      </c>
      <c r="L159" s="147"/>
      <c r="M159" s="151"/>
      <c r="T159" s="152"/>
      <c r="AT159" s="148" t="s">
        <v>167</v>
      </c>
      <c r="AU159" s="148" t="s">
        <v>82</v>
      </c>
      <c r="AV159" s="13" t="s">
        <v>82</v>
      </c>
      <c r="AW159" s="13" t="s">
        <v>28</v>
      </c>
      <c r="AX159" s="13" t="s">
        <v>80</v>
      </c>
      <c r="AY159" s="148" t="s">
        <v>158</v>
      </c>
    </row>
    <row r="160" spans="2:65" s="1" customFormat="1" ht="33" customHeight="1">
      <c r="B160" s="128"/>
      <c r="C160" s="129" t="s">
        <v>232</v>
      </c>
      <c r="D160" s="129" t="s">
        <v>160</v>
      </c>
      <c r="E160" s="130" t="s">
        <v>4098</v>
      </c>
      <c r="F160" s="131" t="s">
        <v>4099</v>
      </c>
      <c r="G160" s="132" t="s">
        <v>237</v>
      </c>
      <c r="H160" s="133">
        <v>20</v>
      </c>
      <c r="I160" s="184"/>
      <c r="J160" s="134">
        <f>ROUND(I160*H160,2)</f>
        <v>0</v>
      </c>
      <c r="K160" s="131" t="s">
        <v>164</v>
      </c>
      <c r="L160" s="29"/>
      <c r="M160" s="135" t="s">
        <v>1</v>
      </c>
      <c r="N160" s="136" t="s">
        <v>37</v>
      </c>
      <c r="O160" s="137">
        <v>0.124</v>
      </c>
      <c r="P160" s="137">
        <f>O160*H160</f>
        <v>2.48</v>
      </c>
      <c r="Q160" s="137">
        <v>0</v>
      </c>
      <c r="R160" s="137">
        <f>Q160*H160</f>
        <v>0</v>
      </c>
      <c r="S160" s="137">
        <v>0</v>
      </c>
      <c r="T160" s="138">
        <f>S160*H160</f>
        <v>0</v>
      </c>
      <c r="AR160" s="139" t="s">
        <v>255</v>
      </c>
      <c r="AT160" s="139" t="s">
        <v>160</v>
      </c>
      <c r="AU160" s="139" t="s">
        <v>82</v>
      </c>
      <c r="AY160" s="17" t="s">
        <v>158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7" t="s">
        <v>80</v>
      </c>
      <c r="BK160" s="140">
        <f>ROUND(I160*H160,2)</f>
        <v>0</v>
      </c>
      <c r="BL160" s="17" t="s">
        <v>255</v>
      </c>
      <c r="BM160" s="139" t="s">
        <v>4100</v>
      </c>
    </row>
    <row r="161" spans="2:65" s="1" customFormat="1" ht="24.2" customHeight="1">
      <c r="B161" s="128"/>
      <c r="C161" s="159" t="s">
        <v>337</v>
      </c>
      <c r="D161" s="159" t="s">
        <v>242</v>
      </c>
      <c r="E161" s="160" t="s">
        <v>4101</v>
      </c>
      <c r="F161" s="161" t="s">
        <v>4102</v>
      </c>
      <c r="G161" s="162" t="s">
        <v>237</v>
      </c>
      <c r="H161" s="163">
        <v>20</v>
      </c>
      <c r="I161" s="188"/>
      <c r="J161" s="164">
        <f>ROUND(I161*H161,2)</f>
        <v>0</v>
      </c>
      <c r="K161" s="161" t="s">
        <v>164</v>
      </c>
      <c r="L161" s="165"/>
      <c r="M161" s="166" t="s">
        <v>1</v>
      </c>
      <c r="N161" s="167" t="s">
        <v>37</v>
      </c>
      <c r="O161" s="137">
        <v>0</v>
      </c>
      <c r="P161" s="137">
        <f>O161*H161</f>
        <v>0</v>
      </c>
      <c r="Q161" s="137">
        <v>2.3999999999999998E-3</v>
      </c>
      <c r="R161" s="137">
        <f>Q161*H161</f>
        <v>4.7999999999999994E-2</v>
      </c>
      <c r="S161" s="137">
        <v>0</v>
      </c>
      <c r="T161" s="138">
        <f>S161*H161</f>
        <v>0</v>
      </c>
      <c r="AR161" s="139" t="s">
        <v>357</v>
      </c>
      <c r="AT161" s="139" t="s">
        <v>242</v>
      </c>
      <c r="AU161" s="139" t="s">
        <v>82</v>
      </c>
      <c r="AY161" s="17" t="s">
        <v>158</v>
      </c>
      <c r="BE161" s="140">
        <f>IF(N161="základní",J161,0)</f>
        <v>0</v>
      </c>
      <c r="BF161" s="140">
        <f>IF(N161="snížená",J161,0)</f>
        <v>0</v>
      </c>
      <c r="BG161" s="140">
        <f>IF(N161="zákl. přenesená",J161,0)</f>
        <v>0</v>
      </c>
      <c r="BH161" s="140">
        <f>IF(N161="sníž. přenesená",J161,0)</f>
        <v>0</v>
      </c>
      <c r="BI161" s="140">
        <f>IF(N161="nulová",J161,0)</f>
        <v>0</v>
      </c>
      <c r="BJ161" s="17" t="s">
        <v>80</v>
      </c>
      <c r="BK161" s="140">
        <f>ROUND(I161*H161,2)</f>
        <v>0</v>
      </c>
      <c r="BL161" s="17" t="s">
        <v>255</v>
      </c>
      <c r="BM161" s="139" t="s">
        <v>4103</v>
      </c>
    </row>
    <row r="162" spans="2:65" s="13" customFormat="1">
      <c r="B162" s="147"/>
      <c r="D162" s="142" t="s">
        <v>167</v>
      </c>
      <c r="E162" s="148" t="s">
        <v>1</v>
      </c>
      <c r="F162" s="149" t="s">
        <v>4104</v>
      </c>
      <c r="H162" s="150">
        <v>20</v>
      </c>
      <c r="L162" s="147"/>
      <c r="M162" s="151"/>
      <c r="T162" s="152"/>
      <c r="AT162" s="148" t="s">
        <v>167</v>
      </c>
      <c r="AU162" s="148" t="s">
        <v>82</v>
      </c>
      <c r="AV162" s="13" t="s">
        <v>82</v>
      </c>
      <c r="AW162" s="13" t="s">
        <v>28</v>
      </c>
      <c r="AX162" s="13" t="s">
        <v>80</v>
      </c>
      <c r="AY162" s="148" t="s">
        <v>158</v>
      </c>
    </row>
    <row r="163" spans="2:65" s="1" customFormat="1" ht="21.75" customHeight="1">
      <c r="B163" s="128"/>
      <c r="C163" s="129" t="s">
        <v>347</v>
      </c>
      <c r="D163" s="129" t="s">
        <v>160</v>
      </c>
      <c r="E163" s="130" t="s">
        <v>4105</v>
      </c>
      <c r="F163" s="131" t="s">
        <v>4106</v>
      </c>
      <c r="G163" s="132" t="s">
        <v>310</v>
      </c>
      <c r="H163" s="133">
        <v>4572</v>
      </c>
      <c r="I163" s="184"/>
      <c r="J163" s="134">
        <f>ROUND(I163*H163,2)</f>
        <v>0</v>
      </c>
      <c r="K163" s="131" t="s">
        <v>164</v>
      </c>
      <c r="L163" s="29"/>
      <c r="M163" s="135" t="s">
        <v>1</v>
      </c>
      <c r="N163" s="136" t="s">
        <v>37</v>
      </c>
      <c r="O163" s="137">
        <v>5.5E-2</v>
      </c>
      <c r="P163" s="137">
        <f>O163*H163</f>
        <v>251.46</v>
      </c>
      <c r="Q163" s="137">
        <v>0</v>
      </c>
      <c r="R163" s="137">
        <f>Q163*H163</f>
        <v>0</v>
      </c>
      <c r="S163" s="137">
        <v>0</v>
      </c>
      <c r="T163" s="138">
        <f>S163*H163</f>
        <v>0</v>
      </c>
      <c r="AR163" s="139" t="s">
        <v>255</v>
      </c>
      <c r="AT163" s="139" t="s">
        <v>160</v>
      </c>
      <c r="AU163" s="139" t="s">
        <v>82</v>
      </c>
      <c r="AY163" s="17" t="s">
        <v>158</v>
      </c>
      <c r="BE163" s="140">
        <f>IF(N163="základní",J163,0)</f>
        <v>0</v>
      </c>
      <c r="BF163" s="140">
        <f>IF(N163="snížená",J163,0)</f>
        <v>0</v>
      </c>
      <c r="BG163" s="140">
        <f>IF(N163="zákl. přenesená",J163,0)</f>
        <v>0</v>
      </c>
      <c r="BH163" s="140">
        <f>IF(N163="sníž. přenesená",J163,0)</f>
        <v>0</v>
      </c>
      <c r="BI163" s="140">
        <f>IF(N163="nulová",J163,0)</f>
        <v>0</v>
      </c>
      <c r="BJ163" s="17" t="s">
        <v>80</v>
      </c>
      <c r="BK163" s="140">
        <f>ROUND(I163*H163,2)</f>
        <v>0</v>
      </c>
      <c r="BL163" s="17" t="s">
        <v>255</v>
      </c>
      <c r="BM163" s="139" t="s">
        <v>4107</v>
      </c>
    </row>
    <row r="164" spans="2:65" s="13" customFormat="1">
      <c r="B164" s="147"/>
      <c r="D164" s="142" t="s">
        <v>167</v>
      </c>
      <c r="E164" s="148" t="s">
        <v>1</v>
      </c>
      <c r="F164" s="149" t="s">
        <v>4108</v>
      </c>
      <c r="H164" s="150">
        <v>4572</v>
      </c>
      <c r="L164" s="147"/>
      <c r="M164" s="151"/>
      <c r="T164" s="152"/>
      <c r="AT164" s="148" t="s">
        <v>167</v>
      </c>
      <c r="AU164" s="148" t="s">
        <v>82</v>
      </c>
      <c r="AV164" s="13" t="s">
        <v>82</v>
      </c>
      <c r="AW164" s="13" t="s">
        <v>28</v>
      </c>
      <c r="AX164" s="13" t="s">
        <v>80</v>
      </c>
      <c r="AY164" s="148" t="s">
        <v>158</v>
      </c>
    </row>
    <row r="165" spans="2:65" s="1" customFormat="1" ht="24.2" customHeight="1">
      <c r="B165" s="128"/>
      <c r="C165" s="129" t="s">
        <v>352</v>
      </c>
      <c r="D165" s="129" t="s">
        <v>160</v>
      </c>
      <c r="E165" s="130" t="s">
        <v>4109</v>
      </c>
      <c r="F165" s="131" t="s">
        <v>4110</v>
      </c>
      <c r="G165" s="132" t="s">
        <v>310</v>
      </c>
      <c r="H165" s="133">
        <v>16</v>
      </c>
      <c r="I165" s="184"/>
      <c r="J165" s="134">
        <f t="shared" ref="J165:J197" si="10">ROUND(I165*H165,2)</f>
        <v>0</v>
      </c>
      <c r="K165" s="131" t="s">
        <v>164</v>
      </c>
      <c r="L165" s="29"/>
      <c r="M165" s="135" t="s">
        <v>1</v>
      </c>
      <c r="N165" s="136" t="s">
        <v>37</v>
      </c>
      <c r="O165" s="137">
        <v>0.14799999999999999</v>
      </c>
      <c r="P165" s="137">
        <f t="shared" ref="P165:P197" si="11">O165*H165</f>
        <v>2.3679999999999999</v>
      </c>
      <c r="Q165" s="137">
        <v>0</v>
      </c>
      <c r="R165" s="137">
        <f t="shared" ref="R165:R197" si="12">Q165*H165</f>
        <v>0</v>
      </c>
      <c r="S165" s="137">
        <v>0</v>
      </c>
      <c r="T165" s="138">
        <f t="shared" ref="T165:T197" si="13">S165*H165</f>
        <v>0</v>
      </c>
      <c r="AR165" s="139" t="s">
        <v>255</v>
      </c>
      <c r="AT165" s="139" t="s">
        <v>160</v>
      </c>
      <c r="AU165" s="139" t="s">
        <v>82</v>
      </c>
      <c r="AY165" s="17" t="s">
        <v>158</v>
      </c>
      <c r="BE165" s="140">
        <f t="shared" ref="BE165:BE197" si="14">IF(N165="základní",J165,0)</f>
        <v>0</v>
      </c>
      <c r="BF165" s="140">
        <f t="shared" ref="BF165:BF197" si="15">IF(N165="snížená",J165,0)</f>
        <v>0</v>
      </c>
      <c r="BG165" s="140">
        <f t="shared" ref="BG165:BG197" si="16">IF(N165="zákl. přenesená",J165,0)</f>
        <v>0</v>
      </c>
      <c r="BH165" s="140">
        <f t="shared" ref="BH165:BH197" si="17">IF(N165="sníž. přenesená",J165,0)</f>
        <v>0</v>
      </c>
      <c r="BI165" s="140">
        <f t="shared" ref="BI165:BI197" si="18">IF(N165="nulová",J165,0)</f>
        <v>0</v>
      </c>
      <c r="BJ165" s="17" t="s">
        <v>80</v>
      </c>
      <c r="BK165" s="140">
        <f t="shared" ref="BK165:BK197" si="19">ROUND(I165*H165,2)</f>
        <v>0</v>
      </c>
      <c r="BL165" s="17" t="s">
        <v>255</v>
      </c>
      <c r="BM165" s="139" t="s">
        <v>4111</v>
      </c>
    </row>
    <row r="166" spans="2:65" s="1" customFormat="1" ht="16.5" customHeight="1">
      <c r="B166" s="128"/>
      <c r="C166" s="159" t="s">
        <v>357</v>
      </c>
      <c r="D166" s="159" t="s">
        <v>242</v>
      </c>
      <c r="E166" s="160" t="s">
        <v>4112</v>
      </c>
      <c r="F166" s="161" t="s">
        <v>4113</v>
      </c>
      <c r="G166" s="162" t="s">
        <v>3888</v>
      </c>
      <c r="H166" s="163">
        <v>16</v>
      </c>
      <c r="I166" s="188"/>
      <c r="J166" s="164">
        <f t="shared" si="10"/>
        <v>0</v>
      </c>
      <c r="K166" s="161" t="s">
        <v>1</v>
      </c>
      <c r="L166" s="165"/>
      <c r="M166" s="166" t="s">
        <v>1</v>
      </c>
      <c r="N166" s="167" t="s">
        <v>37</v>
      </c>
      <c r="O166" s="137">
        <v>0</v>
      </c>
      <c r="P166" s="137">
        <f t="shared" si="11"/>
        <v>0</v>
      </c>
      <c r="Q166" s="137">
        <v>0</v>
      </c>
      <c r="R166" s="137">
        <f t="shared" si="12"/>
        <v>0</v>
      </c>
      <c r="S166" s="137">
        <v>0</v>
      </c>
      <c r="T166" s="138">
        <f t="shared" si="13"/>
        <v>0</v>
      </c>
      <c r="AR166" s="139" t="s">
        <v>357</v>
      </c>
      <c r="AT166" s="139" t="s">
        <v>242</v>
      </c>
      <c r="AU166" s="139" t="s">
        <v>82</v>
      </c>
      <c r="AY166" s="17" t="s">
        <v>158</v>
      </c>
      <c r="BE166" s="140">
        <f t="shared" si="14"/>
        <v>0</v>
      </c>
      <c r="BF166" s="140">
        <f t="shared" si="15"/>
        <v>0</v>
      </c>
      <c r="BG166" s="140">
        <f t="shared" si="16"/>
        <v>0</v>
      </c>
      <c r="BH166" s="140">
        <f t="shared" si="17"/>
        <v>0</v>
      </c>
      <c r="BI166" s="140">
        <f t="shared" si="18"/>
        <v>0</v>
      </c>
      <c r="BJ166" s="17" t="s">
        <v>80</v>
      </c>
      <c r="BK166" s="140">
        <f t="shared" si="19"/>
        <v>0</v>
      </c>
      <c r="BL166" s="17" t="s">
        <v>255</v>
      </c>
      <c r="BM166" s="139" t="s">
        <v>4114</v>
      </c>
    </row>
    <row r="167" spans="2:65" s="1" customFormat="1" ht="33" customHeight="1">
      <c r="B167" s="128"/>
      <c r="C167" s="129" t="s">
        <v>363</v>
      </c>
      <c r="D167" s="129" t="s">
        <v>160</v>
      </c>
      <c r="E167" s="130" t="s">
        <v>4115</v>
      </c>
      <c r="F167" s="131" t="s">
        <v>4116</v>
      </c>
      <c r="G167" s="132" t="s">
        <v>310</v>
      </c>
      <c r="H167" s="133">
        <v>6</v>
      </c>
      <c r="I167" s="184"/>
      <c r="J167" s="134">
        <f t="shared" si="10"/>
        <v>0</v>
      </c>
      <c r="K167" s="131" t="s">
        <v>164</v>
      </c>
      <c r="L167" s="29"/>
      <c r="M167" s="135" t="s">
        <v>1</v>
      </c>
      <c r="N167" s="136" t="s">
        <v>37</v>
      </c>
      <c r="O167" s="137">
        <v>0.14799999999999999</v>
      </c>
      <c r="P167" s="137">
        <f t="shared" si="11"/>
        <v>0.8879999999999999</v>
      </c>
      <c r="Q167" s="137">
        <v>0</v>
      </c>
      <c r="R167" s="137">
        <f t="shared" si="12"/>
        <v>0</v>
      </c>
      <c r="S167" s="137">
        <v>0</v>
      </c>
      <c r="T167" s="138">
        <f t="shared" si="13"/>
        <v>0</v>
      </c>
      <c r="AR167" s="139" t="s">
        <v>255</v>
      </c>
      <c r="AT167" s="139" t="s">
        <v>160</v>
      </c>
      <c r="AU167" s="139" t="s">
        <v>82</v>
      </c>
      <c r="AY167" s="17" t="s">
        <v>158</v>
      </c>
      <c r="BE167" s="140">
        <f t="shared" si="14"/>
        <v>0</v>
      </c>
      <c r="BF167" s="140">
        <f t="shared" si="15"/>
        <v>0</v>
      </c>
      <c r="BG167" s="140">
        <f t="shared" si="16"/>
        <v>0</v>
      </c>
      <c r="BH167" s="140">
        <f t="shared" si="17"/>
        <v>0</v>
      </c>
      <c r="BI167" s="140">
        <f t="shared" si="18"/>
        <v>0</v>
      </c>
      <c r="BJ167" s="17" t="s">
        <v>80</v>
      </c>
      <c r="BK167" s="140">
        <f t="shared" si="19"/>
        <v>0</v>
      </c>
      <c r="BL167" s="17" t="s">
        <v>255</v>
      </c>
      <c r="BM167" s="139" t="s">
        <v>4117</v>
      </c>
    </row>
    <row r="168" spans="2:65" s="1" customFormat="1" ht="16.5" customHeight="1">
      <c r="B168" s="128"/>
      <c r="C168" s="159" t="s">
        <v>370</v>
      </c>
      <c r="D168" s="159" t="s">
        <v>242</v>
      </c>
      <c r="E168" s="160" t="s">
        <v>4118</v>
      </c>
      <c r="F168" s="161" t="s">
        <v>4119</v>
      </c>
      <c r="G168" s="162" t="s">
        <v>3888</v>
      </c>
      <c r="H168" s="163">
        <v>6</v>
      </c>
      <c r="I168" s="188"/>
      <c r="J168" s="164">
        <f t="shared" si="10"/>
        <v>0</v>
      </c>
      <c r="K168" s="161" t="s">
        <v>1</v>
      </c>
      <c r="L168" s="165"/>
      <c r="M168" s="166" t="s">
        <v>1</v>
      </c>
      <c r="N168" s="167" t="s">
        <v>37</v>
      </c>
      <c r="O168" s="137">
        <v>0</v>
      </c>
      <c r="P168" s="137">
        <f t="shared" si="11"/>
        <v>0</v>
      </c>
      <c r="Q168" s="137">
        <v>0</v>
      </c>
      <c r="R168" s="137">
        <f t="shared" si="12"/>
        <v>0</v>
      </c>
      <c r="S168" s="137">
        <v>0</v>
      </c>
      <c r="T168" s="138">
        <f t="shared" si="13"/>
        <v>0</v>
      </c>
      <c r="AR168" s="139" t="s">
        <v>209</v>
      </c>
      <c r="AT168" s="139" t="s">
        <v>242</v>
      </c>
      <c r="AU168" s="139" t="s">
        <v>82</v>
      </c>
      <c r="AY168" s="17" t="s">
        <v>158</v>
      </c>
      <c r="BE168" s="140">
        <f t="shared" si="14"/>
        <v>0</v>
      </c>
      <c r="BF168" s="140">
        <f t="shared" si="15"/>
        <v>0</v>
      </c>
      <c r="BG168" s="140">
        <f t="shared" si="16"/>
        <v>0</v>
      </c>
      <c r="BH168" s="140">
        <f t="shared" si="17"/>
        <v>0</v>
      </c>
      <c r="BI168" s="140">
        <f t="shared" si="18"/>
        <v>0</v>
      </c>
      <c r="BJ168" s="17" t="s">
        <v>80</v>
      </c>
      <c r="BK168" s="140">
        <f t="shared" si="19"/>
        <v>0</v>
      </c>
      <c r="BL168" s="17" t="s">
        <v>165</v>
      </c>
      <c r="BM168" s="139" t="s">
        <v>4120</v>
      </c>
    </row>
    <row r="169" spans="2:65" s="1" customFormat="1" ht="24.2" customHeight="1">
      <c r="B169" s="128"/>
      <c r="C169" s="129" t="s">
        <v>378</v>
      </c>
      <c r="D169" s="129" t="s">
        <v>160</v>
      </c>
      <c r="E169" s="130" t="s">
        <v>4121</v>
      </c>
      <c r="F169" s="131" t="s">
        <v>4122</v>
      </c>
      <c r="G169" s="132" t="s">
        <v>310</v>
      </c>
      <c r="H169" s="133">
        <v>9</v>
      </c>
      <c r="I169" s="184"/>
      <c r="J169" s="134">
        <f t="shared" si="10"/>
        <v>0</v>
      </c>
      <c r="K169" s="131" t="s">
        <v>164</v>
      </c>
      <c r="L169" s="29"/>
      <c r="M169" s="135" t="s">
        <v>1</v>
      </c>
      <c r="N169" s="136" t="s">
        <v>37</v>
      </c>
      <c r="O169" s="137">
        <v>0.23300000000000001</v>
      </c>
      <c r="P169" s="137">
        <f t="shared" si="11"/>
        <v>2.097</v>
      </c>
      <c r="Q169" s="137">
        <v>0</v>
      </c>
      <c r="R169" s="137">
        <f t="shared" si="12"/>
        <v>0</v>
      </c>
      <c r="S169" s="137">
        <v>0</v>
      </c>
      <c r="T169" s="138">
        <f t="shared" si="13"/>
        <v>0</v>
      </c>
      <c r="AR169" s="139" t="s">
        <v>255</v>
      </c>
      <c r="AT169" s="139" t="s">
        <v>160</v>
      </c>
      <c r="AU169" s="139" t="s">
        <v>82</v>
      </c>
      <c r="AY169" s="17" t="s">
        <v>158</v>
      </c>
      <c r="BE169" s="140">
        <f t="shared" si="14"/>
        <v>0</v>
      </c>
      <c r="BF169" s="140">
        <f t="shared" si="15"/>
        <v>0</v>
      </c>
      <c r="BG169" s="140">
        <f t="shared" si="16"/>
        <v>0</v>
      </c>
      <c r="BH169" s="140">
        <f t="shared" si="17"/>
        <v>0</v>
      </c>
      <c r="BI169" s="140">
        <f t="shared" si="18"/>
        <v>0</v>
      </c>
      <c r="BJ169" s="17" t="s">
        <v>80</v>
      </c>
      <c r="BK169" s="140">
        <f t="shared" si="19"/>
        <v>0</v>
      </c>
      <c r="BL169" s="17" t="s">
        <v>255</v>
      </c>
      <c r="BM169" s="139" t="s">
        <v>4123</v>
      </c>
    </row>
    <row r="170" spans="2:65" s="1" customFormat="1" ht="16.5" customHeight="1">
      <c r="B170" s="128"/>
      <c r="C170" s="159" t="s">
        <v>387</v>
      </c>
      <c r="D170" s="159" t="s">
        <v>242</v>
      </c>
      <c r="E170" s="160" t="s">
        <v>4124</v>
      </c>
      <c r="F170" s="161" t="s">
        <v>4125</v>
      </c>
      <c r="G170" s="162" t="s">
        <v>310</v>
      </c>
      <c r="H170" s="163">
        <v>9</v>
      </c>
      <c r="I170" s="188"/>
      <c r="J170" s="164">
        <f t="shared" si="10"/>
        <v>0</v>
      </c>
      <c r="K170" s="161" t="s">
        <v>1</v>
      </c>
      <c r="L170" s="165"/>
      <c r="M170" s="166" t="s">
        <v>1</v>
      </c>
      <c r="N170" s="167" t="s">
        <v>37</v>
      </c>
      <c r="O170" s="137">
        <v>0</v>
      </c>
      <c r="P170" s="137">
        <f t="shared" si="11"/>
        <v>0</v>
      </c>
      <c r="Q170" s="137">
        <v>1.2E-4</v>
      </c>
      <c r="R170" s="137">
        <f t="shared" si="12"/>
        <v>1.08E-3</v>
      </c>
      <c r="S170" s="137">
        <v>0</v>
      </c>
      <c r="T170" s="138">
        <f t="shared" si="13"/>
        <v>0</v>
      </c>
      <c r="AR170" s="139" t="s">
        <v>357</v>
      </c>
      <c r="AT170" s="139" t="s">
        <v>242</v>
      </c>
      <c r="AU170" s="139" t="s">
        <v>82</v>
      </c>
      <c r="AY170" s="17" t="s">
        <v>158</v>
      </c>
      <c r="BE170" s="140">
        <f t="shared" si="14"/>
        <v>0</v>
      </c>
      <c r="BF170" s="140">
        <f t="shared" si="15"/>
        <v>0</v>
      </c>
      <c r="BG170" s="140">
        <f t="shared" si="16"/>
        <v>0</v>
      </c>
      <c r="BH170" s="140">
        <f t="shared" si="17"/>
        <v>0</v>
      </c>
      <c r="BI170" s="140">
        <f t="shared" si="18"/>
        <v>0</v>
      </c>
      <c r="BJ170" s="17" t="s">
        <v>80</v>
      </c>
      <c r="BK170" s="140">
        <f t="shared" si="19"/>
        <v>0</v>
      </c>
      <c r="BL170" s="17" t="s">
        <v>255</v>
      </c>
      <c r="BM170" s="139" t="s">
        <v>4126</v>
      </c>
    </row>
    <row r="171" spans="2:65" s="1" customFormat="1" ht="24.2" customHeight="1">
      <c r="B171" s="128"/>
      <c r="C171" s="129" t="s">
        <v>392</v>
      </c>
      <c r="D171" s="129" t="s">
        <v>160</v>
      </c>
      <c r="E171" s="130" t="s">
        <v>4127</v>
      </c>
      <c r="F171" s="131" t="s">
        <v>4128</v>
      </c>
      <c r="G171" s="132" t="s">
        <v>310</v>
      </c>
      <c r="H171" s="133">
        <v>5</v>
      </c>
      <c r="I171" s="184"/>
      <c r="J171" s="134">
        <f t="shared" si="10"/>
        <v>0</v>
      </c>
      <c r="K171" s="131" t="s">
        <v>164</v>
      </c>
      <c r="L171" s="29"/>
      <c r="M171" s="135" t="s">
        <v>1</v>
      </c>
      <c r="N171" s="136" t="s">
        <v>37</v>
      </c>
      <c r="O171" s="137">
        <v>0.16900000000000001</v>
      </c>
      <c r="P171" s="137">
        <f t="shared" si="11"/>
        <v>0.84500000000000008</v>
      </c>
      <c r="Q171" s="137">
        <v>0</v>
      </c>
      <c r="R171" s="137">
        <f t="shared" si="12"/>
        <v>0</v>
      </c>
      <c r="S171" s="137">
        <v>0</v>
      </c>
      <c r="T171" s="138">
        <f t="shared" si="13"/>
        <v>0</v>
      </c>
      <c r="AR171" s="139" t="s">
        <v>255</v>
      </c>
      <c r="AT171" s="139" t="s">
        <v>160</v>
      </c>
      <c r="AU171" s="139" t="s">
        <v>82</v>
      </c>
      <c r="AY171" s="17" t="s">
        <v>158</v>
      </c>
      <c r="BE171" s="140">
        <f t="shared" si="14"/>
        <v>0</v>
      </c>
      <c r="BF171" s="140">
        <f t="shared" si="15"/>
        <v>0</v>
      </c>
      <c r="BG171" s="140">
        <f t="shared" si="16"/>
        <v>0</v>
      </c>
      <c r="BH171" s="140">
        <f t="shared" si="17"/>
        <v>0</v>
      </c>
      <c r="BI171" s="140">
        <f t="shared" si="18"/>
        <v>0</v>
      </c>
      <c r="BJ171" s="17" t="s">
        <v>80</v>
      </c>
      <c r="BK171" s="140">
        <f t="shared" si="19"/>
        <v>0</v>
      </c>
      <c r="BL171" s="17" t="s">
        <v>255</v>
      </c>
      <c r="BM171" s="139" t="s">
        <v>4129</v>
      </c>
    </row>
    <row r="172" spans="2:65" s="1" customFormat="1" ht="16.5" customHeight="1">
      <c r="B172" s="128"/>
      <c r="C172" s="159" t="s">
        <v>398</v>
      </c>
      <c r="D172" s="159" t="s">
        <v>242</v>
      </c>
      <c r="E172" s="160" t="s">
        <v>4130</v>
      </c>
      <c r="F172" s="161" t="s">
        <v>4131</v>
      </c>
      <c r="G172" s="162" t="s">
        <v>3888</v>
      </c>
      <c r="H172" s="163">
        <v>5</v>
      </c>
      <c r="I172" s="188"/>
      <c r="J172" s="164">
        <f t="shared" si="10"/>
        <v>0</v>
      </c>
      <c r="K172" s="161" t="s">
        <v>1</v>
      </c>
      <c r="L172" s="165"/>
      <c r="M172" s="166" t="s">
        <v>1</v>
      </c>
      <c r="N172" s="167" t="s">
        <v>37</v>
      </c>
      <c r="O172" s="137">
        <v>0</v>
      </c>
      <c r="P172" s="137">
        <f t="shared" si="11"/>
        <v>0</v>
      </c>
      <c r="Q172" s="137">
        <v>0</v>
      </c>
      <c r="R172" s="137">
        <f t="shared" si="12"/>
        <v>0</v>
      </c>
      <c r="S172" s="137">
        <v>0</v>
      </c>
      <c r="T172" s="138">
        <f t="shared" si="13"/>
        <v>0</v>
      </c>
      <c r="AR172" s="139" t="s">
        <v>357</v>
      </c>
      <c r="AT172" s="139" t="s">
        <v>242</v>
      </c>
      <c r="AU172" s="139" t="s">
        <v>82</v>
      </c>
      <c r="AY172" s="17" t="s">
        <v>158</v>
      </c>
      <c r="BE172" s="140">
        <f t="shared" si="14"/>
        <v>0</v>
      </c>
      <c r="BF172" s="140">
        <f t="shared" si="15"/>
        <v>0</v>
      </c>
      <c r="BG172" s="140">
        <f t="shared" si="16"/>
        <v>0</v>
      </c>
      <c r="BH172" s="140">
        <f t="shared" si="17"/>
        <v>0</v>
      </c>
      <c r="BI172" s="140">
        <f t="shared" si="18"/>
        <v>0</v>
      </c>
      <c r="BJ172" s="17" t="s">
        <v>80</v>
      </c>
      <c r="BK172" s="140">
        <f t="shared" si="19"/>
        <v>0</v>
      </c>
      <c r="BL172" s="17" t="s">
        <v>255</v>
      </c>
      <c r="BM172" s="139" t="s">
        <v>4132</v>
      </c>
    </row>
    <row r="173" spans="2:65" s="1" customFormat="1" ht="24.2" customHeight="1">
      <c r="B173" s="128"/>
      <c r="C173" s="129" t="s">
        <v>407</v>
      </c>
      <c r="D173" s="129" t="s">
        <v>160</v>
      </c>
      <c r="E173" s="130" t="s">
        <v>4133</v>
      </c>
      <c r="F173" s="131" t="s">
        <v>4134</v>
      </c>
      <c r="G173" s="132" t="s">
        <v>310</v>
      </c>
      <c r="H173" s="133">
        <v>7</v>
      </c>
      <c r="I173" s="184"/>
      <c r="J173" s="134">
        <f t="shared" si="10"/>
        <v>0</v>
      </c>
      <c r="K173" s="131" t="s">
        <v>164</v>
      </c>
      <c r="L173" s="29"/>
      <c r="M173" s="135" t="s">
        <v>1</v>
      </c>
      <c r="N173" s="136" t="s">
        <v>37</v>
      </c>
      <c r="O173" s="137">
        <v>0.16900000000000001</v>
      </c>
      <c r="P173" s="137">
        <f t="shared" si="11"/>
        <v>1.1830000000000001</v>
      </c>
      <c r="Q173" s="137">
        <v>0</v>
      </c>
      <c r="R173" s="137">
        <f t="shared" si="12"/>
        <v>0</v>
      </c>
      <c r="S173" s="137">
        <v>0</v>
      </c>
      <c r="T173" s="138">
        <f t="shared" si="13"/>
        <v>0</v>
      </c>
      <c r="AR173" s="139" t="s">
        <v>255</v>
      </c>
      <c r="AT173" s="139" t="s">
        <v>160</v>
      </c>
      <c r="AU173" s="139" t="s">
        <v>82</v>
      </c>
      <c r="AY173" s="17" t="s">
        <v>158</v>
      </c>
      <c r="BE173" s="140">
        <f t="shared" si="14"/>
        <v>0</v>
      </c>
      <c r="BF173" s="140">
        <f t="shared" si="15"/>
        <v>0</v>
      </c>
      <c r="BG173" s="140">
        <f t="shared" si="16"/>
        <v>0</v>
      </c>
      <c r="BH173" s="140">
        <f t="shared" si="17"/>
        <v>0</v>
      </c>
      <c r="BI173" s="140">
        <f t="shared" si="18"/>
        <v>0</v>
      </c>
      <c r="BJ173" s="17" t="s">
        <v>80</v>
      </c>
      <c r="BK173" s="140">
        <f t="shared" si="19"/>
        <v>0</v>
      </c>
      <c r="BL173" s="17" t="s">
        <v>255</v>
      </c>
      <c r="BM173" s="139" t="s">
        <v>4135</v>
      </c>
    </row>
    <row r="174" spans="2:65" s="1" customFormat="1" ht="16.5" customHeight="1">
      <c r="B174" s="128"/>
      <c r="C174" s="159" t="s">
        <v>417</v>
      </c>
      <c r="D174" s="159" t="s">
        <v>242</v>
      </c>
      <c r="E174" s="160" t="s">
        <v>4136</v>
      </c>
      <c r="F174" s="161" t="s">
        <v>4137</v>
      </c>
      <c r="G174" s="162" t="s">
        <v>3888</v>
      </c>
      <c r="H174" s="163">
        <v>7</v>
      </c>
      <c r="I174" s="188"/>
      <c r="J174" s="164">
        <f t="shared" si="10"/>
        <v>0</v>
      </c>
      <c r="K174" s="161" t="s">
        <v>1</v>
      </c>
      <c r="L174" s="165"/>
      <c r="M174" s="166" t="s">
        <v>1</v>
      </c>
      <c r="N174" s="167" t="s">
        <v>37</v>
      </c>
      <c r="O174" s="137">
        <v>0</v>
      </c>
      <c r="P174" s="137">
        <f t="shared" si="11"/>
        <v>0</v>
      </c>
      <c r="Q174" s="137">
        <v>0</v>
      </c>
      <c r="R174" s="137">
        <f t="shared" si="12"/>
        <v>0</v>
      </c>
      <c r="S174" s="137">
        <v>0</v>
      </c>
      <c r="T174" s="138">
        <f t="shared" si="13"/>
        <v>0</v>
      </c>
      <c r="AR174" s="139" t="s">
        <v>357</v>
      </c>
      <c r="AT174" s="139" t="s">
        <v>242</v>
      </c>
      <c r="AU174" s="139" t="s">
        <v>82</v>
      </c>
      <c r="AY174" s="17" t="s">
        <v>158</v>
      </c>
      <c r="BE174" s="140">
        <f t="shared" si="14"/>
        <v>0</v>
      </c>
      <c r="BF174" s="140">
        <f t="shared" si="15"/>
        <v>0</v>
      </c>
      <c r="BG174" s="140">
        <f t="shared" si="16"/>
        <v>0</v>
      </c>
      <c r="BH174" s="140">
        <f t="shared" si="17"/>
        <v>0</v>
      </c>
      <c r="BI174" s="140">
        <f t="shared" si="18"/>
        <v>0</v>
      </c>
      <c r="BJ174" s="17" t="s">
        <v>80</v>
      </c>
      <c r="BK174" s="140">
        <f t="shared" si="19"/>
        <v>0</v>
      </c>
      <c r="BL174" s="17" t="s">
        <v>255</v>
      </c>
      <c r="BM174" s="139" t="s">
        <v>4138</v>
      </c>
    </row>
    <row r="175" spans="2:65" s="1" customFormat="1" ht="33" customHeight="1">
      <c r="B175" s="128"/>
      <c r="C175" s="129" t="s">
        <v>425</v>
      </c>
      <c r="D175" s="129" t="s">
        <v>160</v>
      </c>
      <c r="E175" s="130" t="s">
        <v>4139</v>
      </c>
      <c r="F175" s="131" t="s">
        <v>4140</v>
      </c>
      <c r="G175" s="132" t="s">
        <v>310</v>
      </c>
      <c r="H175" s="133">
        <v>4</v>
      </c>
      <c r="I175" s="184"/>
      <c r="J175" s="134">
        <f t="shared" si="10"/>
        <v>0</v>
      </c>
      <c r="K175" s="131" t="s">
        <v>164</v>
      </c>
      <c r="L175" s="29"/>
      <c r="M175" s="135" t="s">
        <v>1</v>
      </c>
      <c r="N175" s="136" t="s">
        <v>37</v>
      </c>
      <c r="O175" s="137">
        <v>0.33700000000000002</v>
      </c>
      <c r="P175" s="137">
        <f t="shared" si="11"/>
        <v>1.3480000000000001</v>
      </c>
      <c r="Q175" s="137">
        <v>0</v>
      </c>
      <c r="R175" s="137">
        <f t="shared" si="12"/>
        <v>0</v>
      </c>
      <c r="S175" s="137">
        <v>0</v>
      </c>
      <c r="T175" s="138">
        <f t="shared" si="13"/>
        <v>0</v>
      </c>
      <c r="AR175" s="139" t="s">
        <v>255</v>
      </c>
      <c r="AT175" s="139" t="s">
        <v>160</v>
      </c>
      <c r="AU175" s="139" t="s">
        <v>82</v>
      </c>
      <c r="AY175" s="17" t="s">
        <v>158</v>
      </c>
      <c r="BE175" s="140">
        <f t="shared" si="14"/>
        <v>0</v>
      </c>
      <c r="BF175" s="140">
        <f t="shared" si="15"/>
        <v>0</v>
      </c>
      <c r="BG175" s="140">
        <f t="shared" si="16"/>
        <v>0</v>
      </c>
      <c r="BH175" s="140">
        <f t="shared" si="17"/>
        <v>0</v>
      </c>
      <c r="BI175" s="140">
        <f t="shared" si="18"/>
        <v>0</v>
      </c>
      <c r="BJ175" s="17" t="s">
        <v>80</v>
      </c>
      <c r="BK175" s="140">
        <f t="shared" si="19"/>
        <v>0</v>
      </c>
      <c r="BL175" s="17" t="s">
        <v>255</v>
      </c>
      <c r="BM175" s="139" t="s">
        <v>4141</v>
      </c>
    </row>
    <row r="176" spans="2:65" s="1" customFormat="1" ht="16.5" customHeight="1">
      <c r="B176" s="128"/>
      <c r="C176" s="159" t="s">
        <v>433</v>
      </c>
      <c r="D176" s="159" t="s">
        <v>242</v>
      </c>
      <c r="E176" s="160" t="s">
        <v>4142</v>
      </c>
      <c r="F176" s="161" t="s">
        <v>4143</v>
      </c>
      <c r="G176" s="162" t="s">
        <v>3888</v>
      </c>
      <c r="H176" s="163">
        <v>4</v>
      </c>
      <c r="I176" s="188"/>
      <c r="J176" s="164">
        <f t="shared" si="10"/>
        <v>0</v>
      </c>
      <c r="K176" s="161" t="s">
        <v>1</v>
      </c>
      <c r="L176" s="165"/>
      <c r="M176" s="166" t="s">
        <v>1</v>
      </c>
      <c r="N176" s="167" t="s">
        <v>37</v>
      </c>
      <c r="O176" s="137">
        <v>0</v>
      </c>
      <c r="P176" s="137">
        <f t="shared" si="11"/>
        <v>0</v>
      </c>
      <c r="Q176" s="137">
        <v>0</v>
      </c>
      <c r="R176" s="137">
        <f t="shared" si="12"/>
        <v>0</v>
      </c>
      <c r="S176" s="137">
        <v>0</v>
      </c>
      <c r="T176" s="138">
        <f t="shared" si="13"/>
        <v>0</v>
      </c>
      <c r="AR176" s="139" t="s">
        <v>357</v>
      </c>
      <c r="AT176" s="139" t="s">
        <v>242</v>
      </c>
      <c r="AU176" s="139" t="s">
        <v>82</v>
      </c>
      <c r="AY176" s="17" t="s">
        <v>158</v>
      </c>
      <c r="BE176" s="140">
        <f t="shared" si="14"/>
        <v>0</v>
      </c>
      <c r="BF176" s="140">
        <f t="shared" si="15"/>
        <v>0</v>
      </c>
      <c r="BG176" s="140">
        <f t="shared" si="16"/>
        <v>0</v>
      </c>
      <c r="BH176" s="140">
        <f t="shared" si="17"/>
        <v>0</v>
      </c>
      <c r="BI176" s="140">
        <f t="shared" si="18"/>
        <v>0</v>
      </c>
      <c r="BJ176" s="17" t="s">
        <v>80</v>
      </c>
      <c r="BK176" s="140">
        <f t="shared" si="19"/>
        <v>0</v>
      </c>
      <c r="BL176" s="17" t="s">
        <v>255</v>
      </c>
      <c r="BM176" s="139" t="s">
        <v>4144</v>
      </c>
    </row>
    <row r="177" spans="2:65" s="1" customFormat="1" ht="24.2" customHeight="1">
      <c r="B177" s="128"/>
      <c r="C177" s="129" t="s">
        <v>440</v>
      </c>
      <c r="D177" s="129" t="s">
        <v>160</v>
      </c>
      <c r="E177" s="130" t="s">
        <v>4145</v>
      </c>
      <c r="F177" s="131" t="s">
        <v>4146</v>
      </c>
      <c r="G177" s="132" t="s">
        <v>310</v>
      </c>
      <c r="H177" s="133">
        <v>3</v>
      </c>
      <c r="I177" s="184"/>
      <c r="J177" s="134">
        <f t="shared" si="10"/>
        <v>0</v>
      </c>
      <c r="K177" s="131" t="s">
        <v>164</v>
      </c>
      <c r="L177" s="29"/>
      <c r="M177" s="135" t="s">
        <v>1</v>
      </c>
      <c r="N177" s="136" t="s">
        <v>37</v>
      </c>
      <c r="O177" s="137">
        <v>0.19</v>
      </c>
      <c r="P177" s="137">
        <f t="shared" si="11"/>
        <v>0.57000000000000006</v>
      </c>
      <c r="Q177" s="137">
        <v>0</v>
      </c>
      <c r="R177" s="137">
        <f t="shared" si="12"/>
        <v>0</v>
      </c>
      <c r="S177" s="137">
        <v>0</v>
      </c>
      <c r="T177" s="138">
        <f t="shared" si="13"/>
        <v>0</v>
      </c>
      <c r="AR177" s="139" t="s">
        <v>255</v>
      </c>
      <c r="AT177" s="139" t="s">
        <v>160</v>
      </c>
      <c r="AU177" s="139" t="s">
        <v>82</v>
      </c>
      <c r="AY177" s="17" t="s">
        <v>158</v>
      </c>
      <c r="BE177" s="140">
        <f t="shared" si="14"/>
        <v>0</v>
      </c>
      <c r="BF177" s="140">
        <f t="shared" si="15"/>
        <v>0</v>
      </c>
      <c r="BG177" s="140">
        <f t="shared" si="16"/>
        <v>0</v>
      </c>
      <c r="BH177" s="140">
        <f t="shared" si="17"/>
        <v>0</v>
      </c>
      <c r="BI177" s="140">
        <f t="shared" si="18"/>
        <v>0</v>
      </c>
      <c r="BJ177" s="17" t="s">
        <v>80</v>
      </c>
      <c r="BK177" s="140">
        <f t="shared" si="19"/>
        <v>0</v>
      </c>
      <c r="BL177" s="17" t="s">
        <v>255</v>
      </c>
      <c r="BM177" s="139" t="s">
        <v>4147</v>
      </c>
    </row>
    <row r="178" spans="2:65" s="1" customFormat="1" ht="16.5" customHeight="1">
      <c r="B178" s="128"/>
      <c r="C178" s="159" t="s">
        <v>446</v>
      </c>
      <c r="D178" s="159" t="s">
        <v>242</v>
      </c>
      <c r="E178" s="160" t="s">
        <v>4148</v>
      </c>
      <c r="F178" s="161" t="s">
        <v>4149</v>
      </c>
      <c r="G178" s="162" t="s">
        <v>3888</v>
      </c>
      <c r="H178" s="163">
        <v>3</v>
      </c>
      <c r="I178" s="188"/>
      <c r="J178" s="164">
        <f t="shared" si="10"/>
        <v>0</v>
      </c>
      <c r="K178" s="161" t="s">
        <v>1</v>
      </c>
      <c r="L178" s="165"/>
      <c r="M178" s="166" t="s">
        <v>1</v>
      </c>
      <c r="N178" s="167" t="s">
        <v>37</v>
      </c>
      <c r="O178" s="137">
        <v>0</v>
      </c>
      <c r="P178" s="137">
        <f t="shared" si="11"/>
        <v>0</v>
      </c>
      <c r="Q178" s="137">
        <v>0</v>
      </c>
      <c r="R178" s="137">
        <f t="shared" si="12"/>
        <v>0</v>
      </c>
      <c r="S178" s="137">
        <v>0</v>
      </c>
      <c r="T178" s="138">
        <f t="shared" si="13"/>
        <v>0</v>
      </c>
      <c r="AR178" s="139" t="s">
        <v>357</v>
      </c>
      <c r="AT178" s="139" t="s">
        <v>242</v>
      </c>
      <c r="AU178" s="139" t="s">
        <v>82</v>
      </c>
      <c r="AY178" s="17" t="s">
        <v>158</v>
      </c>
      <c r="BE178" s="140">
        <f t="shared" si="14"/>
        <v>0</v>
      </c>
      <c r="BF178" s="140">
        <f t="shared" si="15"/>
        <v>0</v>
      </c>
      <c r="BG178" s="140">
        <f t="shared" si="16"/>
        <v>0</v>
      </c>
      <c r="BH178" s="140">
        <f t="shared" si="17"/>
        <v>0</v>
      </c>
      <c r="BI178" s="140">
        <f t="shared" si="18"/>
        <v>0</v>
      </c>
      <c r="BJ178" s="17" t="s">
        <v>80</v>
      </c>
      <c r="BK178" s="140">
        <f t="shared" si="19"/>
        <v>0</v>
      </c>
      <c r="BL178" s="17" t="s">
        <v>255</v>
      </c>
      <c r="BM178" s="139" t="s">
        <v>4150</v>
      </c>
    </row>
    <row r="179" spans="2:65" s="1" customFormat="1" ht="21.75" customHeight="1">
      <c r="B179" s="128"/>
      <c r="C179" s="129" t="s">
        <v>452</v>
      </c>
      <c r="D179" s="129" t="s">
        <v>160</v>
      </c>
      <c r="E179" s="130" t="s">
        <v>4151</v>
      </c>
      <c r="F179" s="131" t="s">
        <v>4152</v>
      </c>
      <c r="G179" s="132" t="s">
        <v>310</v>
      </c>
      <c r="H179" s="133">
        <v>11</v>
      </c>
      <c r="I179" s="184"/>
      <c r="J179" s="134">
        <f t="shared" si="10"/>
        <v>0</v>
      </c>
      <c r="K179" s="131" t="s">
        <v>164</v>
      </c>
      <c r="L179" s="29"/>
      <c r="M179" s="135" t="s">
        <v>1</v>
      </c>
      <c r="N179" s="136" t="s">
        <v>37</v>
      </c>
      <c r="O179" s="137">
        <v>0.13400000000000001</v>
      </c>
      <c r="P179" s="137">
        <f t="shared" si="11"/>
        <v>1.4740000000000002</v>
      </c>
      <c r="Q179" s="137">
        <v>0</v>
      </c>
      <c r="R179" s="137">
        <f t="shared" si="12"/>
        <v>0</v>
      </c>
      <c r="S179" s="137">
        <v>0</v>
      </c>
      <c r="T179" s="138">
        <f t="shared" si="13"/>
        <v>0</v>
      </c>
      <c r="AR179" s="139" t="s">
        <v>255</v>
      </c>
      <c r="AT179" s="139" t="s">
        <v>160</v>
      </c>
      <c r="AU179" s="139" t="s">
        <v>82</v>
      </c>
      <c r="AY179" s="17" t="s">
        <v>158</v>
      </c>
      <c r="BE179" s="140">
        <f t="shared" si="14"/>
        <v>0</v>
      </c>
      <c r="BF179" s="140">
        <f t="shared" si="15"/>
        <v>0</v>
      </c>
      <c r="BG179" s="140">
        <f t="shared" si="16"/>
        <v>0</v>
      </c>
      <c r="BH179" s="140">
        <f t="shared" si="17"/>
        <v>0</v>
      </c>
      <c r="BI179" s="140">
        <f t="shared" si="18"/>
        <v>0</v>
      </c>
      <c r="BJ179" s="17" t="s">
        <v>80</v>
      </c>
      <c r="BK179" s="140">
        <f t="shared" si="19"/>
        <v>0</v>
      </c>
      <c r="BL179" s="17" t="s">
        <v>255</v>
      </c>
      <c r="BM179" s="139" t="s">
        <v>4153</v>
      </c>
    </row>
    <row r="180" spans="2:65" s="1" customFormat="1" ht="16.5" customHeight="1">
      <c r="B180" s="128"/>
      <c r="C180" s="159" t="s">
        <v>458</v>
      </c>
      <c r="D180" s="159" t="s">
        <v>242</v>
      </c>
      <c r="E180" s="160" t="s">
        <v>4154</v>
      </c>
      <c r="F180" s="161" t="s">
        <v>4155</v>
      </c>
      <c r="G180" s="162" t="s">
        <v>3888</v>
      </c>
      <c r="H180" s="163">
        <v>11</v>
      </c>
      <c r="I180" s="188"/>
      <c r="J180" s="164">
        <f t="shared" si="10"/>
        <v>0</v>
      </c>
      <c r="K180" s="161" t="s">
        <v>1</v>
      </c>
      <c r="L180" s="165"/>
      <c r="M180" s="166" t="s">
        <v>1</v>
      </c>
      <c r="N180" s="167" t="s">
        <v>37</v>
      </c>
      <c r="O180" s="137">
        <v>0</v>
      </c>
      <c r="P180" s="137">
        <f t="shared" si="11"/>
        <v>0</v>
      </c>
      <c r="Q180" s="137">
        <v>0</v>
      </c>
      <c r="R180" s="137">
        <f t="shared" si="12"/>
        <v>0</v>
      </c>
      <c r="S180" s="137">
        <v>0</v>
      </c>
      <c r="T180" s="138">
        <f t="shared" si="13"/>
        <v>0</v>
      </c>
      <c r="AR180" s="139" t="s">
        <v>357</v>
      </c>
      <c r="AT180" s="139" t="s">
        <v>242</v>
      </c>
      <c r="AU180" s="139" t="s">
        <v>82</v>
      </c>
      <c r="AY180" s="17" t="s">
        <v>158</v>
      </c>
      <c r="BE180" s="140">
        <f t="shared" si="14"/>
        <v>0</v>
      </c>
      <c r="BF180" s="140">
        <f t="shared" si="15"/>
        <v>0</v>
      </c>
      <c r="BG180" s="140">
        <f t="shared" si="16"/>
        <v>0</v>
      </c>
      <c r="BH180" s="140">
        <f t="shared" si="17"/>
        <v>0</v>
      </c>
      <c r="BI180" s="140">
        <f t="shared" si="18"/>
        <v>0</v>
      </c>
      <c r="BJ180" s="17" t="s">
        <v>80</v>
      </c>
      <c r="BK180" s="140">
        <f t="shared" si="19"/>
        <v>0</v>
      </c>
      <c r="BL180" s="17" t="s">
        <v>255</v>
      </c>
      <c r="BM180" s="139" t="s">
        <v>4156</v>
      </c>
    </row>
    <row r="181" spans="2:65" s="1" customFormat="1" ht="24.2" customHeight="1">
      <c r="B181" s="128"/>
      <c r="C181" s="129" t="s">
        <v>464</v>
      </c>
      <c r="D181" s="129" t="s">
        <v>160</v>
      </c>
      <c r="E181" s="130" t="s">
        <v>4157</v>
      </c>
      <c r="F181" s="131" t="s">
        <v>4158</v>
      </c>
      <c r="G181" s="132" t="s">
        <v>310</v>
      </c>
      <c r="H181" s="133">
        <v>2</v>
      </c>
      <c r="I181" s="184"/>
      <c r="J181" s="134">
        <f t="shared" si="10"/>
        <v>0</v>
      </c>
      <c r="K181" s="131" t="s">
        <v>164</v>
      </c>
      <c r="L181" s="29"/>
      <c r="M181" s="135" t="s">
        <v>1</v>
      </c>
      <c r="N181" s="136" t="s">
        <v>37</v>
      </c>
      <c r="O181" s="137">
        <v>0.40100000000000002</v>
      </c>
      <c r="P181" s="137">
        <f t="shared" si="11"/>
        <v>0.80200000000000005</v>
      </c>
      <c r="Q181" s="137">
        <v>0</v>
      </c>
      <c r="R181" s="137">
        <f t="shared" si="12"/>
        <v>0</v>
      </c>
      <c r="S181" s="137">
        <v>0</v>
      </c>
      <c r="T181" s="138">
        <f t="shared" si="13"/>
        <v>0</v>
      </c>
      <c r="AR181" s="139" t="s">
        <v>255</v>
      </c>
      <c r="AT181" s="139" t="s">
        <v>160</v>
      </c>
      <c r="AU181" s="139" t="s">
        <v>82</v>
      </c>
      <c r="AY181" s="17" t="s">
        <v>158</v>
      </c>
      <c r="BE181" s="140">
        <f t="shared" si="14"/>
        <v>0</v>
      </c>
      <c r="BF181" s="140">
        <f t="shared" si="15"/>
        <v>0</v>
      </c>
      <c r="BG181" s="140">
        <f t="shared" si="16"/>
        <v>0</v>
      </c>
      <c r="BH181" s="140">
        <f t="shared" si="17"/>
        <v>0</v>
      </c>
      <c r="BI181" s="140">
        <f t="shared" si="18"/>
        <v>0</v>
      </c>
      <c r="BJ181" s="17" t="s">
        <v>80</v>
      </c>
      <c r="BK181" s="140">
        <f t="shared" si="19"/>
        <v>0</v>
      </c>
      <c r="BL181" s="17" t="s">
        <v>255</v>
      </c>
      <c r="BM181" s="139" t="s">
        <v>4159</v>
      </c>
    </row>
    <row r="182" spans="2:65" s="1" customFormat="1" ht="16.5" customHeight="1">
      <c r="B182" s="128"/>
      <c r="C182" s="159" t="s">
        <v>470</v>
      </c>
      <c r="D182" s="159" t="s">
        <v>242</v>
      </c>
      <c r="E182" s="160" t="s">
        <v>4160</v>
      </c>
      <c r="F182" s="161" t="s">
        <v>4161</v>
      </c>
      <c r="G182" s="162" t="s">
        <v>3888</v>
      </c>
      <c r="H182" s="163">
        <v>2</v>
      </c>
      <c r="I182" s="188"/>
      <c r="J182" s="164">
        <f t="shared" si="10"/>
        <v>0</v>
      </c>
      <c r="K182" s="161" t="s">
        <v>1</v>
      </c>
      <c r="L182" s="165"/>
      <c r="M182" s="166" t="s">
        <v>1</v>
      </c>
      <c r="N182" s="167" t="s">
        <v>37</v>
      </c>
      <c r="O182" s="137">
        <v>0</v>
      </c>
      <c r="P182" s="137">
        <f t="shared" si="11"/>
        <v>0</v>
      </c>
      <c r="Q182" s="137">
        <v>0</v>
      </c>
      <c r="R182" s="137">
        <f t="shared" si="12"/>
        <v>0</v>
      </c>
      <c r="S182" s="137">
        <v>0</v>
      </c>
      <c r="T182" s="138">
        <f t="shared" si="13"/>
        <v>0</v>
      </c>
      <c r="AR182" s="139" t="s">
        <v>357</v>
      </c>
      <c r="AT182" s="139" t="s">
        <v>242</v>
      </c>
      <c r="AU182" s="139" t="s">
        <v>82</v>
      </c>
      <c r="AY182" s="17" t="s">
        <v>158</v>
      </c>
      <c r="BE182" s="140">
        <f t="shared" si="14"/>
        <v>0</v>
      </c>
      <c r="BF182" s="140">
        <f t="shared" si="15"/>
        <v>0</v>
      </c>
      <c r="BG182" s="140">
        <f t="shared" si="16"/>
        <v>0</v>
      </c>
      <c r="BH182" s="140">
        <f t="shared" si="17"/>
        <v>0</v>
      </c>
      <c r="BI182" s="140">
        <f t="shared" si="18"/>
        <v>0</v>
      </c>
      <c r="BJ182" s="17" t="s">
        <v>80</v>
      </c>
      <c r="BK182" s="140">
        <f t="shared" si="19"/>
        <v>0</v>
      </c>
      <c r="BL182" s="17" t="s">
        <v>255</v>
      </c>
      <c r="BM182" s="139" t="s">
        <v>4162</v>
      </c>
    </row>
    <row r="183" spans="2:65" s="1" customFormat="1" ht="33" customHeight="1">
      <c r="B183" s="128"/>
      <c r="C183" s="129" t="s">
        <v>476</v>
      </c>
      <c r="D183" s="129" t="s">
        <v>160</v>
      </c>
      <c r="E183" s="130" t="s">
        <v>4163</v>
      </c>
      <c r="F183" s="131" t="s">
        <v>4164</v>
      </c>
      <c r="G183" s="132" t="s">
        <v>310</v>
      </c>
      <c r="H183" s="133">
        <v>47</v>
      </c>
      <c r="I183" s="184"/>
      <c r="J183" s="134">
        <f t="shared" si="10"/>
        <v>0</v>
      </c>
      <c r="K183" s="131" t="s">
        <v>164</v>
      </c>
      <c r="L183" s="29"/>
      <c r="M183" s="135" t="s">
        <v>1</v>
      </c>
      <c r="N183" s="136" t="s">
        <v>37</v>
      </c>
      <c r="O183" s="137">
        <v>0.26</v>
      </c>
      <c r="P183" s="137">
        <f t="shared" si="11"/>
        <v>12.22</v>
      </c>
      <c r="Q183" s="137">
        <v>0</v>
      </c>
      <c r="R183" s="137">
        <f t="shared" si="12"/>
        <v>0</v>
      </c>
      <c r="S183" s="137">
        <v>0</v>
      </c>
      <c r="T183" s="138">
        <f t="shared" si="13"/>
        <v>0</v>
      </c>
      <c r="AR183" s="139" t="s">
        <v>255</v>
      </c>
      <c r="AT183" s="139" t="s">
        <v>160</v>
      </c>
      <c r="AU183" s="139" t="s">
        <v>82</v>
      </c>
      <c r="AY183" s="17" t="s">
        <v>158</v>
      </c>
      <c r="BE183" s="140">
        <f t="shared" si="14"/>
        <v>0</v>
      </c>
      <c r="BF183" s="140">
        <f t="shared" si="15"/>
        <v>0</v>
      </c>
      <c r="BG183" s="140">
        <f t="shared" si="16"/>
        <v>0</v>
      </c>
      <c r="BH183" s="140">
        <f t="shared" si="17"/>
        <v>0</v>
      </c>
      <c r="BI183" s="140">
        <f t="shared" si="18"/>
        <v>0</v>
      </c>
      <c r="BJ183" s="17" t="s">
        <v>80</v>
      </c>
      <c r="BK183" s="140">
        <f t="shared" si="19"/>
        <v>0</v>
      </c>
      <c r="BL183" s="17" t="s">
        <v>255</v>
      </c>
      <c r="BM183" s="139" t="s">
        <v>4165</v>
      </c>
    </row>
    <row r="184" spans="2:65" s="1" customFormat="1" ht="24.2" customHeight="1">
      <c r="B184" s="128"/>
      <c r="C184" s="159" t="s">
        <v>482</v>
      </c>
      <c r="D184" s="159" t="s">
        <v>242</v>
      </c>
      <c r="E184" s="160" t="s">
        <v>4166</v>
      </c>
      <c r="F184" s="161" t="s">
        <v>4167</v>
      </c>
      <c r="G184" s="162" t="s">
        <v>310</v>
      </c>
      <c r="H184" s="163">
        <v>47</v>
      </c>
      <c r="I184" s="188"/>
      <c r="J184" s="164">
        <f t="shared" si="10"/>
        <v>0</v>
      </c>
      <c r="K184" s="161" t="s">
        <v>1</v>
      </c>
      <c r="L184" s="165"/>
      <c r="M184" s="166" t="s">
        <v>1</v>
      </c>
      <c r="N184" s="167" t="s">
        <v>37</v>
      </c>
      <c r="O184" s="137">
        <v>0</v>
      </c>
      <c r="P184" s="137">
        <f t="shared" si="11"/>
        <v>0</v>
      </c>
      <c r="Q184" s="137">
        <v>1E-4</v>
      </c>
      <c r="R184" s="137">
        <f t="shared" si="12"/>
        <v>4.7000000000000002E-3</v>
      </c>
      <c r="S184" s="137">
        <v>0</v>
      </c>
      <c r="T184" s="138">
        <f t="shared" si="13"/>
        <v>0</v>
      </c>
      <c r="AR184" s="139" t="s">
        <v>357</v>
      </c>
      <c r="AT184" s="139" t="s">
        <v>242</v>
      </c>
      <c r="AU184" s="139" t="s">
        <v>82</v>
      </c>
      <c r="AY184" s="17" t="s">
        <v>158</v>
      </c>
      <c r="BE184" s="140">
        <f t="shared" si="14"/>
        <v>0</v>
      </c>
      <c r="BF184" s="140">
        <f t="shared" si="15"/>
        <v>0</v>
      </c>
      <c r="BG184" s="140">
        <f t="shared" si="16"/>
        <v>0</v>
      </c>
      <c r="BH184" s="140">
        <f t="shared" si="17"/>
        <v>0</v>
      </c>
      <c r="BI184" s="140">
        <f t="shared" si="18"/>
        <v>0</v>
      </c>
      <c r="BJ184" s="17" t="s">
        <v>80</v>
      </c>
      <c r="BK184" s="140">
        <f t="shared" si="19"/>
        <v>0</v>
      </c>
      <c r="BL184" s="17" t="s">
        <v>255</v>
      </c>
      <c r="BM184" s="139" t="s">
        <v>4168</v>
      </c>
    </row>
    <row r="185" spans="2:65" s="1" customFormat="1" ht="33" customHeight="1">
      <c r="B185" s="128"/>
      <c r="C185" s="129" t="s">
        <v>487</v>
      </c>
      <c r="D185" s="129" t="s">
        <v>160</v>
      </c>
      <c r="E185" s="130" t="s">
        <v>4169</v>
      </c>
      <c r="F185" s="131" t="s">
        <v>4170</v>
      </c>
      <c r="G185" s="132" t="s">
        <v>310</v>
      </c>
      <c r="H185" s="133">
        <v>2</v>
      </c>
      <c r="I185" s="184"/>
      <c r="J185" s="134">
        <f t="shared" si="10"/>
        <v>0</v>
      </c>
      <c r="K185" s="131" t="s">
        <v>164</v>
      </c>
      <c r="L185" s="29"/>
      <c r="M185" s="135" t="s">
        <v>1</v>
      </c>
      <c r="N185" s="136" t="s">
        <v>37</v>
      </c>
      <c r="O185" s="137">
        <v>0.38800000000000001</v>
      </c>
      <c r="P185" s="137">
        <f t="shared" si="11"/>
        <v>0.77600000000000002</v>
      </c>
      <c r="Q185" s="137">
        <v>0</v>
      </c>
      <c r="R185" s="137">
        <f t="shared" si="12"/>
        <v>0</v>
      </c>
      <c r="S185" s="137">
        <v>0</v>
      </c>
      <c r="T185" s="138">
        <f t="shared" si="13"/>
        <v>0</v>
      </c>
      <c r="AR185" s="139" t="s">
        <v>255</v>
      </c>
      <c r="AT185" s="139" t="s">
        <v>160</v>
      </c>
      <c r="AU185" s="139" t="s">
        <v>82</v>
      </c>
      <c r="AY185" s="17" t="s">
        <v>158</v>
      </c>
      <c r="BE185" s="140">
        <f t="shared" si="14"/>
        <v>0</v>
      </c>
      <c r="BF185" s="140">
        <f t="shared" si="15"/>
        <v>0</v>
      </c>
      <c r="BG185" s="140">
        <f t="shared" si="16"/>
        <v>0</v>
      </c>
      <c r="BH185" s="140">
        <f t="shared" si="17"/>
        <v>0</v>
      </c>
      <c r="BI185" s="140">
        <f t="shared" si="18"/>
        <v>0</v>
      </c>
      <c r="BJ185" s="17" t="s">
        <v>80</v>
      </c>
      <c r="BK185" s="140">
        <f t="shared" si="19"/>
        <v>0</v>
      </c>
      <c r="BL185" s="17" t="s">
        <v>255</v>
      </c>
      <c r="BM185" s="139" t="s">
        <v>4171</v>
      </c>
    </row>
    <row r="186" spans="2:65" s="1" customFormat="1" ht="16.5" customHeight="1">
      <c r="B186" s="128"/>
      <c r="C186" s="159" t="s">
        <v>491</v>
      </c>
      <c r="D186" s="159" t="s">
        <v>242</v>
      </c>
      <c r="E186" s="160" t="s">
        <v>4172</v>
      </c>
      <c r="F186" s="161" t="s">
        <v>4173</v>
      </c>
      <c r="G186" s="162" t="s">
        <v>310</v>
      </c>
      <c r="H186" s="163">
        <v>2</v>
      </c>
      <c r="I186" s="188"/>
      <c r="J186" s="164">
        <f t="shared" si="10"/>
        <v>0</v>
      </c>
      <c r="K186" s="161" t="s">
        <v>1</v>
      </c>
      <c r="L186" s="165"/>
      <c r="M186" s="166" t="s">
        <v>1</v>
      </c>
      <c r="N186" s="167" t="s">
        <v>37</v>
      </c>
      <c r="O186" s="137">
        <v>0</v>
      </c>
      <c r="P186" s="137">
        <f t="shared" si="11"/>
        <v>0</v>
      </c>
      <c r="Q186" s="137">
        <v>2.5000000000000001E-4</v>
      </c>
      <c r="R186" s="137">
        <f t="shared" si="12"/>
        <v>5.0000000000000001E-4</v>
      </c>
      <c r="S186" s="137">
        <v>0</v>
      </c>
      <c r="T186" s="138">
        <f t="shared" si="13"/>
        <v>0</v>
      </c>
      <c r="AR186" s="139" t="s">
        <v>357</v>
      </c>
      <c r="AT186" s="139" t="s">
        <v>242</v>
      </c>
      <c r="AU186" s="139" t="s">
        <v>82</v>
      </c>
      <c r="AY186" s="17" t="s">
        <v>158</v>
      </c>
      <c r="BE186" s="140">
        <f t="shared" si="14"/>
        <v>0</v>
      </c>
      <c r="BF186" s="140">
        <f t="shared" si="15"/>
        <v>0</v>
      </c>
      <c r="BG186" s="140">
        <f t="shared" si="16"/>
        <v>0</v>
      </c>
      <c r="BH186" s="140">
        <f t="shared" si="17"/>
        <v>0</v>
      </c>
      <c r="BI186" s="140">
        <f t="shared" si="18"/>
        <v>0</v>
      </c>
      <c r="BJ186" s="17" t="s">
        <v>80</v>
      </c>
      <c r="BK186" s="140">
        <f t="shared" si="19"/>
        <v>0</v>
      </c>
      <c r="BL186" s="17" t="s">
        <v>255</v>
      </c>
      <c r="BM186" s="139" t="s">
        <v>4174</v>
      </c>
    </row>
    <row r="187" spans="2:65" s="1" customFormat="1" ht="24.2" customHeight="1">
      <c r="B187" s="128"/>
      <c r="C187" s="129" t="s">
        <v>499</v>
      </c>
      <c r="D187" s="129" t="s">
        <v>160</v>
      </c>
      <c r="E187" s="130" t="s">
        <v>4175</v>
      </c>
      <c r="F187" s="131" t="s">
        <v>4176</v>
      </c>
      <c r="G187" s="132" t="s">
        <v>310</v>
      </c>
      <c r="H187" s="133">
        <v>6</v>
      </c>
      <c r="I187" s="184"/>
      <c r="J187" s="134">
        <f t="shared" si="10"/>
        <v>0</v>
      </c>
      <c r="K187" s="131" t="s">
        <v>164</v>
      </c>
      <c r="L187" s="29"/>
      <c r="M187" s="135" t="s">
        <v>1</v>
      </c>
      <c r="N187" s="136" t="s">
        <v>37</v>
      </c>
      <c r="O187" s="137">
        <v>0.185</v>
      </c>
      <c r="P187" s="137">
        <f t="shared" si="11"/>
        <v>1.1099999999999999</v>
      </c>
      <c r="Q187" s="137">
        <v>0</v>
      </c>
      <c r="R187" s="137">
        <f t="shared" si="12"/>
        <v>0</v>
      </c>
      <c r="S187" s="137">
        <v>0</v>
      </c>
      <c r="T187" s="138">
        <f t="shared" si="13"/>
        <v>0</v>
      </c>
      <c r="AR187" s="139" t="s">
        <v>255</v>
      </c>
      <c r="AT187" s="139" t="s">
        <v>160</v>
      </c>
      <c r="AU187" s="139" t="s">
        <v>82</v>
      </c>
      <c r="AY187" s="17" t="s">
        <v>158</v>
      </c>
      <c r="BE187" s="140">
        <f t="shared" si="14"/>
        <v>0</v>
      </c>
      <c r="BF187" s="140">
        <f t="shared" si="15"/>
        <v>0</v>
      </c>
      <c r="BG187" s="140">
        <f t="shared" si="16"/>
        <v>0</v>
      </c>
      <c r="BH187" s="140">
        <f t="shared" si="17"/>
        <v>0</v>
      </c>
      <c r="BI187" s="140">
        <f t="shared" si="18"/>
        <v>0</v>
      </c>
      <c r="BJ187" s="17" t="s">
        <v>80</v>
      </c>
      <c r="BK187" s="140">
        <f t="shared" si="19"/>
        <v>0</v>
      </c>
      <c r="BL187" s="17" t="s">
        <v>255</v>
      </c>
      <c r="BM187" s="139" t="s">
        <v>4177</v>
      </c>
    </row>
    <row r="188" spans="2:65" s="1" customFormat="1" ht="21.75" customHeight="1">
      <c r="B188" s="128"/>
      <c r="C188" s="159" t="s">
        <v>505</v>
      </c>
      <c r="D188" s="159" t="s">
        <v>242</v>
      </c>
      <c r="E188" s="160" t="s">
        <v>4178</v>
      </c>
      <c r="F188" s="161" t="s">
        <v>4179</v>
      </c>
      <c r="G188" s="162" t="s">
        <v>310</v>
      </c>
      <c r="H188" s="163">
        <v>6</v>
      </c>
      <c r="I188" s="188"/>
      <c r="J188" s="164">
        <f t="shared" si="10"/>
        <v>0</v>
      </c>
      <c r="K188" s="161" t="s">
        <v>1</v>
      </c>
      <c r="L188" s="165"/>
      <c r="M188" s="166" t="s">
        <v>1</v>
      </c>
      <c r="N188" s="167" t="s">
        <v>37</v>
      </c>
      <c r="O188" s="137">
        <v>0</v>
      </c>
      <c r="P188" s="137">
        <f t="shared" si="11"/>
        <v>0</v>
      </c>
      <c r="Q188" s="137">
        <v>5.0000000000000002E-5</v>
      </c>
      <c r="R188" s="137">
        <f t="shared" si="12"/>
        <v>3.0000000000000003E-4</v>
      </c>
      <c r="S188" s="137">
        <v>0</v>
      </c>
      <c r="T188" s="138">
        <f t="shared" si="13"/>
        <v>0</v>
      </c>
      <c r="AR188" s="139" t="s">
        <v>357</v>
      </c>
      <c r="AT188" s="139" t="s">
        <v>242</v>
      </c>
      <c r="AU188" s="139" t="s">
        <v>82</v>
      </c>
      <c r="AY188" s="17" t="s">
        <v>158</v>
      </c>
      <c r="BE188" s="140">
        <f t="shared" si="14"/>
        <v>0</v>
      </c>
      <c r="BF188" s="140">
        <f t="shared" si="15"/>
        <v>0</v>
      </c>
      <c r="BG188" s="140">
        <f t="shared" si="16"/>
        <v>0</v>
      </c>
      <c r="BH188" s="140">
        <f t="shared" si="17"/>
        <v>0</v>
      </c>
      <c r="BI188" s="140">
        <f t="shared" si="18"/>
        <v>0</v>
      </c>
      <c r="BJ188" s="17" t="s">
        <v>80</v>
      </c>
      <c r="BK188" s="140">
        <f t="shared" si="19"/>
        <v>0</v>
      </c>
      <c r="BL188" s="17" t="s">
        <v>255</v>
      </c>
      <c r="BM188" s="139" t="s">
        <v>4180</v>
      </c>
    </row>
    <row r="189" spans="2:65" s="1" customFormat="1" ht="37.9" customHeight="1">
      <c r="B189" s="128"/>
      <c r="C189" s="129" t="s">
        <v>510</v>
      </c>
      <c r="D189" s="129" t="s">
        <v>160</v>
      </c>
      <c r="E189" s="130" t="s">
        <v>4181</v>
      </c>
      <c r="F189" s="131" t="s">
        <v>4182</v>
      </c>
      <c r="G189" s="132" t="s">
        <v>310</v>
      </c>
      <c r="H189" s="133">
        <v>3</v>
      </c>
      <c r="I189" s="184"/>
      <c r="J189" s="134">
        <f t="shared" si="10"/>
        <v>0</v>
      </c>
      <c r="K189" s="131" t="s">
        <v>164</v>
      </c>
      <c r="L189" s="29"/>
      <c r="M189" s="135" t="s">
        <v>1</v>
      </c>
      <c r="N189" s="136" t="s">
        <v>37</v>
      </c>
      <c r="O189" s="137">
        <v>0.79200000000000004</v>
      </c>
      <c r="P189" s="137">
        <f t="shared" si="11"/>
        <v>2.3760000000000003</v>
      </c>
      <c r="Q189" s="137">
        <v>0</v>
      </c>
      <c r="R189" s="137">
        <f t="shared" si="12"/>
        <v>0</v>
      </c>
      <c r="S189" s="137">
        <v>0</v>
      </c>
      <c r="T189" s="138">
        <f t="shared" si="13"/>
        <v>0</v>
      </c>
      <c r="AR189" s="139" t="s">
        <v>255</v>
      </c>
      <c r="AT189" s="139" t="s">
        <v>160</v>
      </c>
      <c r="AU189" s="139" t="s">
        <v>82</v>
      </c>
      <c r="AY189" s="17" t="s">
        <v>158</v>
      </c>
      <c r="BE189" s="140">
        <f t="shared" si="14"/>
        <v>0</v>
      </c>
      <c r="BF189" s="140">
        <f t="shared" si="15"/>
        <v>0</v>
      </c>
      <c r="BG189" s="140">
        <f t="shared" si="16"/>
        <v>0</v>
      </c>
      <c r="BH189" s="140">
        <f t="shared" si="17"/>
        <v>0</v>
      </c>
      <c r="BI189" s="140">
        <f t="shared" si="18"/>
        <v>0</v>
      </c>
      <c r="BJ189" s="17" t="s">
        <v>80</v>
      </c>
      <c r="BK189" s="140">
        <f t="shared" si="19"/>
        <v>0</v>
      </c>
      <c r="BL189" s="17" t="s">
        <v>255</v>
      </c>
      <c r="BM189" s="139" t="s">
        <v>4183</v>
      </c>
    </row>
    <row r="190" spans="2:65" s="1" customFormat="1" ht="16.5" customHeight="1">
      <c r="B190" s="128"/>
      <c r="C190" s="159" t="s">
        <v>516</v>
      </c>
      <c r="D190" s="159" t="s">
        <v>242</v>
      </c>
      <c r="E190" s="160" t="s">
        <v>4184</v>
      </c>
      <c r="F190" s="161" t="s">
        <v>4185</v>
      </c>
      <c r="G190" s="162" t="s">
        <v>310</v>
      </c>
      <c r="H190" s="163">
        <v>3</v>
      </c>
      <c r="I190" s="188"/>
      <c r="J190" s="164">
        <f t="shared" si="10"/>
        <v>0</v>
      </c>
      <c r="K190" s="161" t="s">
        <v>1</v>
      </c>
      <c r="L190" s="165"/>
      <c r="M190" s="166" t="s">
        <v>1</v>
      </c>
      <c r="N190" s="167" t="s">
        <v>37</v>
      </c>
      <c r="O190" s="137">
        <v>0</v>
      </c>
      <c r="P190" s="137">
        <f t="shared" si="11"/>
        <v>0</v>
      </c>
      <c r="Q190" s="137">
        <v>1.1E-4</v>
      </c>
      <c r="R190" s="137">
        <f t="shared" si="12"/>
        <v>3.3E-4</v>
      </c>
      <c r="S190" s="137">
        <v>0</v>
      </c>
      <c r="T190" s="138">
        <f t="shared" si="13"/>
        <v>0</v>
      </c>
      <c r="AR190" s="139" t="s">
        <v>357</v>
      </c>
      <c r="AT190" s="139" t="s">
        <v>242</v>
      </c>
      <c r="AU190" s="139" t="s">
        <v>82</v>
      </c>
      <c r="AY190" s="17" t="s">
        <v>158</v>
      </c>
      <c r="BE190" s="140">
        <f t="shared" si="14"/>
        <v>0</v>
      </c>
      <c r="BF190" s="140">
        <f t="shared" si="15"/>
        <v>0</v>
      </c>
      <c r="BG190" s="140">
        <f t="shared" si="16"/>
        <v>0</v>
      </c>
      <c r="BH190" s="140">
        <f t="shared" si="17"/>
        <v>0</v>
      </c>
      <c r="BI190" s="140">
        <f t="shared" si="18"/>
        <v>0</v>
      </c>
      <c r="BJ190" s="17" t="s">
        <v>80</v>
      </c>
      <c r="BK190" s="140">
        <f t="shared" si="19"/>
        <v>0</v>
      </c>
      <c r="BL190" s="17" t="s">
        <v>255</v>
      </c>
      <c r="BM190" s="139" t="s">
        <v>4186</v>
      </c>
    </row>
    <row r="191" spans="2:65" s="1" customFormat="1" ht="33" customHeight="1">
      <c r="B191" s="128"/>
      <c r="C191" s="129" t="s">
        <v>520</v>
      </c>
      <c r="D191" s="129" t="s">
        <v>160</v>
      </c>
      <c r="E191" s="130" t="s">
        <v>4187</v>
      </c>
      <c r="F191" s="131" t="s">
        <v>4188</v>
      </c>
      <c r="G191" s="132" t="s">
        <v>310</v>
      </c>
      <c r="H191" s="133">
        <v>11</v>
      </c>
      <c r="I191" s="184"/>
      <c r="J191" s="134">
        <f t="shared" si="10"/>
        <v>0</v>
      </c>
      <c r="K191" s="131" t="s">
        <v>164</v>
      </c>
      <c r="L191" s="29"/>
      <c r="M191" s="135" t="s">
        <v>1</v>
      </c>
      <c r="N191" s="136" t="s">
        <v>37</v>
      </c>
      <c r="O191" s="137">
        <v>0.32700000000000001</v>
      </c>
      <c r="P191" s="137">
        <f t="shared" si="11"/>
        <v>3.597</v>
      </c>
      <c r="Q191" s="137">
        <v>0</v>
      </c>
      <c r="R191" s="137">
        <f t="shared" si="12"/>
        <v>0</v>
      </c>
      <c r="S191" s="137">
        <v>0</v>
      </c>
      <c r="T191" s="138">
        <f t="shared" si="13"/>
        <v>0</v>
      </c>
      <c r="AR191" s="139" t="s">
        <v>255</v>
      </c>
      <c r="AT191" s="139" t="s">
        <v>160</v>
      </c>
      <c r="AU191" s="139" t="s">
        <v>82</v>
      </c>
      <c r="AY191" s="17" t="s">
        <v>158</v>
      </c>
      <c r="BE191" s="140">
        <f t="shared" si="14"/>
        <v>0</v>
      </c>
      <c r="BF191" s="140">
        <f t="shared" si="15"/>
        <v>0</v>
      </c>
      <c r="BG191" s="140">
        <f t="shared" si="16"/>
        <v>0</v>
      </c>
      <c r="BH191" s="140">
        <f t="shared" si="17"/>
        <v>0</v>
      </c>
      <c r="BI191" s="140">
        <f t="shared" si="18"/>
        <v>0</v>
      </c>
      <c r="BJ191" s="17" t="s">
        <v>80</v>
      </c>
      <c r="BK191" s="140">
        <f t="shared" si="19"/>
        <v>0</v>
      </c>
      <c r="BL191" s="17" t="s">
        <v>255</v>
      </c>
      <c r="BM191" s="139" t="s">
        <v>4189</v>
      </c>
    </row>
    <row r="192" spans="2:65" s="1" customFormat="1" ht="16.5" customHeight="1">
      <c r="B192" s="128"/>
      <c r="C192" s="159" t="s">
        <v>524</v>
      </c>
      <c r="D192" s="159" t="s">
        <v>242</v>
      </c>
      <c r="E192" s="160" t="s">
        <v>4190</v>
      </c>
      <c r="F192" s="161" t="s">
        <v>4191</v>
      </c>
      <c r="G192" s="162" t="s">
        <v>3888</v>
      </c>
      <c r="H192" s="163">
        <v>11</v>
      </c>
      <c r="I192" s="188"/>
      <c r="J192" s="164">
        <f t="shared" si="10"/>
        <v>0</v>
      </c>
      <c r="K192" s="161" t="s">
        <v>1</v>
      </c>
      <c r="L192" s="165"/>
      <c r="M192" s="166" t="s">
        <v>1</v>
      </c>
      <c r="N192" s="167" t="s">
        <v>37</v>
      </c>
      <c r="O192" s="137">
        <v>0</v>
      </c>
      <c r="P192" s="137">
        <f t="shared" si="11"/>
        <v>0</v>
      </c>
      <c r="Q192" s="137">
        <v>0</v>
      </c>
      <c r="R192" s="137">
        <f t="shared" si="12"/>
        <v>0</v>
      </c>
      <c r="S192" s="137">
        <v>0</v>
      </c>
      <c r="T192" s="138">
        <f t="shared" si="13"/>
        <v>0</v>
      </c>
      <c r="AR192" s="139" t="s">
        <v>357</v>
      </c>
      <c r="AT192" s="139" t="s">
        <v>242</v>
      </c>
      <c r="AU192" s="139" t="s">
        <v>82</v>
      </c>
      <c r="AY192" s="17" t="s">
        <v>158</v>
      </c>
      <c r="BE192" s="140">
        <f t="shared" si="14"/>
        <v>0</v>
      </c>
      <c r="BF192" s="140">
        <f t="shared" si="15"/>
        <v>0</v>
      </c>
      <c r="BG192" s="140">
        <f t="shared" si="16"/>
        <v>0</v>
      </c>
      <c r="BH192" s="140">
        <f t="shared" si="17"/>
        <v>0</v>
      </c>
      <c r="BI192" s="140">
        <f t="shared" si="18"/>
        <v>0</v>
      </c>
      <c r="BJ192" s="17" t="s">
        <v>80</v>
      </c>
      <c r="BK192" s="140">
        <f t="shared" si="19"/>
        <v>0</v>
      </c>
      <c r="BL192" s="17" t="s">
        <v>255</v>
      </c>
      <c r="BM192" s="139" t="s">
        <v>4192</v>
      </c>
    </row>
    <row r="193" spans="2:65" s="1" customFormat="1" ht="33" customHeight="1">
      <c r="B193" s="128"/>
      <c r="C193" s="129" t="s">
        <v>531</v>
      </c>
      <c r="D193" s="129" t="s">
        <v>160</v>
      </c>
      <c r="E193" s="130" t="s">
        <v>4193</v>
      </c>
      <c r="F193" s="131" t="s">
        <v>4194</v>
      </c>
      <c r="G193" s="132" t="s">
        <v>310</v>
      </c>
      <c r="H193" s="133">
        <v>101</v>
      </c>
      <c r="I193" s="184"/>
      <c r="J193" s="134">
        <f t="shared" si="10"/>
        <v>0</v>
      </c>
      <c r="K193" s="131" t="s">
        <v>164</v>
      </c>
      <c r="L193" s="29"/>
      <c r="M193" s="135" t="s">
        <v>1</v>
      </c>
      <c r="N193" s="136" t="s">
        <v>37</v>
      </c>
      <c r="O193" s="137">
        <v>0.28699999999999998</v>
      </c>
      <c r="P193" s="137">
        <f t="shared" si="11"/>
        <v>28.986999999999998</v>
      </c>
      <c r="Q193" s="137">
        <v>0</v>
      </c>
      <c r="R193" s="137">
        <f t="shared" si="12"/>
        <v>0</v>
      </c>
      <c r="S193" s="137">
        <v>0</v>
      </c>
      <c r="T193" s="138">
        <f t="shared" si="13"/>
        <v>0</v>
      </c>
      <c r="AR193" s="139" t="s">
        <v>255</v>
      </c>
      <c r="AT193" s="139" t="s">
        <v>160</v>
      </c>
      <c r="AU193" s="139" t="s">
        <v>82</v>
      </c>
      <c r="AY193" s="17" t="s">
        <v>158</v>
      </c>
      <c r="BE193" s="140">
        <f t="shared" si="14"/>
        <v>0</v>
      </c>
      <c r="BF193" s="140">
        <f t="shared" si="15"/>
        <v>0</v>
      </c>
      <c r="BG193" s="140">
        <f t="shared" si="16"/>
        <v>0</v>
      </c>
      <c r="BH193" s="140">
        <f t="shared" si="17"/>
        <v>0</v>
      </c>
      <c r="BI193" s="140">
        <f t="shared" si="18"/>
        <v>0</v>
      </c>
      <c r="BJ193" s="17" t="s">
        <v>80</v>
      </c>
      <c r="BK193" s="140">
        <f t="shared" si="19"/>
        <v>0</v>
      </c>
      <c r="BL193" s="17" t="s">
        <v>255</v>
      </c>
      <c r="BM193" s="139" t="s">
        <v>4195</v>
      </c>
    </row>
    <row r="194" spans="2:65" s="1" customFormat="1" ht="16.5" customHeight="1">
      <c r="B194" s="128"/>
      <c r="C194" s="159" t="s">
        <v>542</v>
      </c>
      <c r="D194" s="159" t="s">
        <v>242</v>
      </c>
      <c r="E194" s="160" t="s">
        <v>4196</v>
      </c>
      <c r="F194" s="161" t="s">
        <v>4197</v>
      </c>
      <c r="G194" s="162" t="s">
        <v>3888</v>
      </c>
      <c r="H194" s="163">
        <v>101</v>
      </c>
      <c r="I194" s="188"/>
      <c r="J194" s="164">
        <f t="shared" si="10"/>
        <v>0</v>
      </c>
      <c r="K194" s="161" t="s">
        <v>1</v>
      </c>
      <c r="L194" s="165"/>
      <c r="M194" s="166" t="s">
        <v>1</v>
      </c>
      <c r="N194" s="167" t="s">
        <v>37</v>
      </c>
      <c r="O194" s="137">
        <v>0</v>
      </c>
      <c r="P194" s="137">
        <f t="shared" si="11"/>
        <v>0</v>
      </c>
      <c r="Q194" s="137">
        <v>0</v>
      </c>
      <c r="R194" s="137">
        <f t="shared" si="12"/>
        <v>0</v>
      </c>
      <c r="S194" s="137">
        <v>0</v>
      </c>
      <c r="T194" s="138">
        <f t="shared" si="13"/>
        <v>0</v>
      </c>
      <c r="AR194" s="139" t="s">
        <v>357</v>
      </c>
      <c r="AT194" s="139" t="s">
        <v>242</v>
      </c>
      <c r="AU194" s="139" t="s">
        <v>82</v>
      </c>
      <c r="AY194" s="17" t="s">
        <v>158</v>
      </c>
      <c r="BE194" s="140">
        <f t="shared" si="14"/>
        <v>0</v>
      </c>
      <c r="BF194" s="140">
        <f t="shared" si="15"/>
        <v>0</v>
      </c>
      <c r="BG194" s="140">
        <f t="shared" si="16"/>
        <v>0</v>
      </c>
      <c r="BH194" s="140">
        <f t="shared" si="17"/>
        <v>0</v>
      </c>
      <c r="BI194" s="140">
        <f t="shared" si="18"/>
        <v>0</v>
      </c>
      <c r="BJ194" s="17" t="s">
        <v>80</v>
      </c>
      <c r="BK194" s="140">
        <f t="shared" si="19"/>
        <v>0</v>
      </c>
      <c r="BL194" s="17" t="s">
        <v>255</v>
      </c>
      <c r="BM194" s="139" t="s">
        <v>4198</v>
      </c>
    </row>
    <row r="195" spans="2:65" s="1" customFormat="1" ht="24.2" customHeight="1">
      <c r="B195" s="128"/>
      <c r="C195" s="129" t="s">
        <v>554</v>
      </c>
      <c r="D195" s="129" t="s">
        <v>160</v>
      </c>
      <c r="E195" s="130" t="s">
        <v>4199</v>
      </c>
      <c r="F195" s="131" t="s">
        <v>4200</v>
      </c>
      <c r="G195" s="132" t="s">
        <v>310</v>
      </c>
      <c r="H195" s="133">
        <v>3</v>
      </c>
      <c r="I195" s="184"/>
      <c r="J195" s="134">
        <f t="shared" si="10"/>
        <v>0</v>
      </c>
      <c r="K195" s="131" t="s">
        <v>164</v>
      </c>
      <c r="L195" s="29"/>
      <c r="M195" s="135" t="s">
        <v>1</v>
      </c>
      <c r="N195" s="136" t="s">
        <v>37</v>
      </c>
      <c r="O195" s="137">
        <v>0.35799999999999998</v>
      </c>
      <c r="P195" s="137">
        <f t="shared" si="11"/>
        <v>1.0739999999999998</v>
      </c>
      <c r="Q195" s="137">
        <v>0</v>
      </c>
      <c r="R195" s="137">
        <f t="shared" si="12"/>
        <v>0</v>
      </c>
      <c r="S195" s="137">
        <v>0</v>
      </c>
      <c r="T195" s="138">
        <f t="shared" si="13"/>
        <v>0</v>
      </c>
      <c r="AR195" s="139" t="s">
        <v>255</v>
      </c>
      <c r="AT195" s="139" t="s">
        <v>160</v>
      </c>
      <c r="AU195" s="139" t="s">
        <v>82</v>
      </c>
      <c r="AY195" s="17" t="s">
        <v>158</v>
      </c>
      <c r="BE195" s="140">
        <f t="shared" si="14"/>
        <v>0</v>
      </c>
      <c r="BF195" s="140">
        <f t="shared" si="15"/>
        <v>0</v>
      </c>
      <c r="BG195" s="140">
        <f t="shared" si="16"/>
        <v>0</v>
      </c>
      <c r="BH195" s="140">
        <f t="shared" si="17"/>
        <v>0</v>
      </c>
      <c r="BI195" s="140">
        <f t="shared" si="18"/>
        <v>0</v>
      </c>
      <c r="BJ195" s="17" t="s">
        <v>80</v>
      </c>
      <c r="BK195" s="140">
        <f t="shared" si="19"/>
        <v>0</v>
      </c>
      <c r="BL195" s="17" t="s">
        <v>255</v>
      </c>
      <c r="BM195" s="139" t="s">
        <v>4201</v>
      </c>
    </row>
    <row r="196" spans="2:65" s="1" customFormat="1" ht="16.5" customHeight="1">
      <c r="B196" s="128"/>
      <c r="C196" s="159" t="s">
        <v>558</v>
      </c>
      <c r="D196" s="159" t="s">
        <v>242</v>
      </c>
      <c r="E196" s="160" t="s">
        <v>4202</v>
      </c>
      <c r="F196" s="161" t="s">
        <v>4203</v>
      </c>
      <c r="G196" s="162" t="s">
        <v>3888</v>
      </c>
      <c r="H196" s="163">
        <v>3</v>
      </c>
      <c r="I196" s="188"/>
      <c r="J196" s="164">
        <f t="shared" si="10"/>
        <v>0</v>
      </c>
      <c r="K196" s="161" t="s">
        <v>1</v>
      </c>
      <c r="L196" s="165"/>
      <c r="M196" s="166" t="s">
        <v>1</v>
      </c>
      <c r="N196" s="167" t="s">
        <v>37</v>
      </c>
      <c r="O196" s="137">
        <v>0</v>
      </c>
      <c r="P196" s="137">
        <f t="shared" si="11"/>
        <v>0</v>
      </c>
      <c r="Q196" s="137">
        <v>0</v>
      </c>
      <c r="R196" s="137">
        <f t="shared" si="12"/>
        <v>0</v>
      </c>
      <c r="S196" s="137">
        <v>0</v>
      </c>
      <c r="T196" s="138">
        <f t="shared" si="13"/>
        <v>0</v>
      </c>
      <c r="AR196" s="139" t="s">
        <v>357</v>
      </c>
      <c r="AT196" s="139" t="s">
        <v>242</v>
      </c>
      <c r="AU196" s="139" t="s">
        <v>82</v>
      </c>
      <c r="AY196" s="17" t="s">
        <v>158</v>
      </c>
      <c r="BE196" s="140">
        <f t="shared" si="14"/>
        <v>0</v>
      </c>
      <c r="BF196" s="140">
        <f t="shared" si="15"/>
        <v>0</v>
      </c>
      <c r="BG196" s="140">
        <f t="shared" si="16"/>
        <v>0</v>
      </c>
      <c r="BH196" s="140">
        <f t="shared" si="17"/>
        <v>0</v>
      </c>
      <c r="BI196" s="140">
        <f t="shared" si="18"/>
        <v>0</v>
      </c>
      <c r="BJ196" s="17" t="s">
        <v>80</v>
      </c>
      <c r="BK196" s="140">
        <f t="shared" si="19"/>
        <v>0</v>
      </c>
      <c r="BL196" s="17" t="s">
        <v>255</v>
      </c>
      <c r="BM196" s="139" t="s">
        <v>4204</v>
      </c>
    </row>
    <row r="197" spans="2:65" s="1" customFormat="1" ht="16.5" customHeight="1">
      <c r="B197" s="128"/>
      <c r="C197" s="129" t="s">
        <v>566</v>
      </c>
      <c r="D197" s="129" t="s">
        <v>160</v>
      </c>
      <c r="E197" s="130" t="s">
        <v>4205</v>
      </c>
      <c r="F197" s="131" t="s">
        <v>4206</v>
      </c>
      <c r="G197" s="132" t="s">
        <v>310</v>
      </c>
      <c r="H197" s="133">
        <v>117</v>
      </c>
      <c r="I197" s="184"/>
      <c r="J197" s="134">
        <f t="shared" si="10"/>
        <v>0</v>
      </c>
      <c r="K197" s="131" t="s">
        <v>1</v>
      </c>
      <c r="L197" s="29"/>
      <c r="M197" s="135" t="s">
        <v>1</v>
      </c>
      <c r="N197" s="136" t="s">
        <v>37</v>
      </c>
      <c r="O197" s="137">
        <v>1.0640000000000001</v>
      </c>
      <c r="P197" s="137">
        <f t="shared" si="11"/>
        <v>124.488</v>
      </c>
      <c r="Q197" s="137">
        <v>0</v>
      </c>
      <c r="R197" s="137">
        <f t="shared" si="12"/>
        <v>0</v>
      </c>
      <c r="S197" s="137">
        <v>0</v>
      </c>
      <c r="T197" s="138">
        <f t="shared" si="13"/>
        <v>0</v>
      </c>
      <c r="AR197" s="139" t="s">
        <v>255</v>
      </c>
      <c r="AT197" s="139" t="s">
        <v>160</v>
      </c>
      <c r="AU197" s="139" t="s">
        <v>82</v>
      </c>
      <c r="AY197" s="17" t="s">
        <v>158</v>
      </c>
      <c r="BE197" s="140">
        <f t="shared" si="14"/>
        <v>0</v>
      </c>
      <c r="BF197" s="140">
        <f t="shared" si="15"/>
        <v>0</v>
      </c>
      <c r="BG197" s="140">
        <f t="shared" si="16"/>
        <v>0</v>
      </c>
      <c r="BH197" s="140">
        <f t="shared" si="17"/>
        <v>0</v>
      </c>
      <c r="BI197" s="140">
        <f t="shared" si="18"/>
        <v>0</v>
      </c>
      <c r="BJ197" s="17" t="s">
        <v>80</v>
      </c>
      <c r="BK197" s="140">
        <f t="shared" si="19"/>
        <v>0</v>
      </c>
      <c r="BL197" s="17" t="s">
        <v>255</v>
      </c>
      <c r="BM197" s="139" t="s">
        <v>4207</v>
      </c>
    </row>
    <row r="198" spans="2:65" s="13" customFormat="1">
      <c r="B198" s="147"/>
      <c r="D198" s="142" t="s">
        <v>167</v>
      </c>
      <c r="E198" s="148" t="s">
        <v>1</v>
      </c>
      <c r="F198" s="149" t="s">
        <v>4208</v>
      </c>
      <c r="H198" s="150">
        <v>117</v>
      </c>
      <c r="L198" s="147"/>
      <c r="M198" s="151"/>
      <c r="T198" s="152"/>
      <c r="AT198" s="148" t="s">
        <v>167</v>
      </c>
      <c r="AU198" s="148" t="s">
        <v>82</v>
      </c>
      <c r="AV198" s="13" t="s">
        <v>82</v>
      </c>
      <c r="AW198" s="13" t="s">
        <v>28</v>
      </c>
      <c r="AX198" s="13" t="s">
        <v>80</v>
      </c>
      <c r="AY198" s="148" t="s">
        <v>158</v>
      </c>
    </row>
    <row r="199" spans="2:65" s="1" customFormat="1" ht="24.2" customHeight="1">
      <c r="B199" s="128"/>
      <c r="C199" s="159" t="s">
        <v>571</v>
      </c>
      <c r="D199" s="159" t="s">
        <v>242</v>
      </c>
      <c r="E199" s="160" t="s">
        <v>4209</v>
      </c>
      <c r="F199" s="161" t="s">
        <v>4210</v>
      </c>
      <c r="G199" s="162" t="s">
        <v>3888</v>
      </c>
      <c r="H199" s="163">
        <v>13</v>
      </c>
      <c r="I199" s="188"/>
      <c r="J199" s="164">
        <f t="shared" ref="J199:J217" si="20">ROUND(I199*H199,2)</f>
        <v>0</v>
      </c>
      <c r="K199" s="161" t="s">
        <v>1</v>
      </c>
      <c r="L199" s="165"/>
      <c r="M199" s="166" t="s">
        <v>1</v>
      </c>
      <c r="N199" s="167" t="s">
        <v>37</v>
      </c>
      <c r="O199" s="137">
        <v>0</v>
      </c>
      <c r="P199" s="137">
        <f t="shared" ref="P199:P217" si="21">O199*H199</f>
        <v>0</v>
      </c>
      <c r="Q199" s="137">
        <v>0</v>
      </c>
      <c r="R199" s="137">
        <f t="shared" ref="R199:R217" si="22">Q199*H199</f>
        <v>0</v>
      </c>
      <c r="S199" s="137">
        <v>0</v>
      </c>
      <c r="T199" s="138">
        <f t="shared" ref="T199:T217" si="23">S199*H199</f>
        <v>0</v>
      </c>
      <c r="AR199" s="139" t="s">
        <v>357</v>
      </c>
      <c r="AT199" s="139" t="s">
        <v>242</v>
      </c>
      <c r="AU199" s="139" t="s">
        <v>82</v>
      </c>
      <c r="AY199" s="17" t="s">
        <v>158</v>
      </c>
      <c r="BE199" s="140">
        <f t="shared" ref="BE199:BE217" si="24">IF(N199="základní",J199,0)</f>
        <v>0</v>
      </c>
      <c r="BF199" s="140">
        <f t="shared" ref="BF199:BF217" si="25">IF(N199="snížená",J199,0)</f>
        <v>0</v>
      </c>
      <c r="BG199" s="140">
        <f t="shared" ref="BG199:BG217" si="26">IF(N199="zákl. přenesená",J199,0)</f>
        <v>0</v>
      </c>
      <c r="BH199" s="140">
        <f t="shared" ref="BH199:BH217" si="27">IF(N199="sníž. přenesená",J199,0)</f>
        <v>0</v>
      </c>
      <c r="BI199" s="140">
        <f t="shared" ref="BI199:BI217" si="28">IF(N199="nulová",J199,0)</f>
        <v>0</v>
      </c>
      <c r="BJ199" s="17" t="s">
        <v>80</v>
      </c>
      <c r="BK199" s="140">
        <f t="shared" ref="BK199:BK217" si="29">ROUND(I199*H199,2)</f>
        <v>0</v>
      </c>
      <c r="BL199" s="17" t="s">
        <v>255</v>
      </c>
      <c r="BM199" s="139" t="s">
        <v>4211</v>
      </c>
    </row>
    <row r="200" spans="2:65" s="1" customFormat="1" ht="24.2" customHeight="1">
      <c r="B200" s="128"/>
      <c r="C200" s="159" t="s">
        <v>600</v>
      </c>
      <c r="D200" s="159" t="s">
        <v>242</v>
      </c>
      <c r="E200" s="160" t="s">
        <v>4212</v>
      </c>
      <c r="F200" s="161" t="s">
        <v>4213</v>
      </c>
      <c r="G200" s="162" t="s">
        <v>3888</v>
      </c>
      <c r="H200" s="163">
        <v>3</v>
      </c>
      <c r="I200" s="188"/>
      <c r="J200" s="164">
        <f t="shared" si="20"/>
        <v>0</v>
      </c>
      <c r="K200" s="161" t="s">
        <v>1</v>
      </c>
      <c r="L200" s="165"/>
      <c r="M200" s="166" t="s">
        <v>1</v>
      </c>
      <c r="N200" s="167" t="s">
        <v>37</v>
      </c>
      <c r="O200" s="137">
        <v>0</v>
      </c>
      <c r="P200" s="137">
        <f t="shared" si="21"/>
        <v>0</v>
      </c>
      <c r="Q200" s="137">
        <v>0</v>
      </c>
      <c r="R200" s="137">
        <f t="shared" si="22"/>
        <v>0</v>
      </c>
      <c r="S200" s="137">
        <v>0</v>
      </c>
      <c r="T200" s="138">
        <f t="shared" si="23"/>
        <v>0</v>
      </c>
      <c r="AR200" s="139" t="s">
        <v>357</v>
      </c>
      <c r="AT200" s="139" t="s">
        <v>242</v>
      </c>
      <c r="AU200" s="139" t="s">
        <v>82</v>
      </c>
      <c r="AY200" s="17" t="s">
        <v>158</v>
      </c>
      <c r="BE200" s="140">
        <f t="shared" si="24"/>
        <v>0</v>
      </c>
      <c r="BF200" s="140">
        <f t="shared" si="25"/>
        <v>0</v>
      </c>
      <c r="BG200" s="140">
        <f t="shared" si="26"/>
        <v>0</v>
      </c>
      <c r="BH200" s="140">
        <f t="shared" si="27"/>
        <v>0</v>
      </c>
      <c r="BI200" s="140">
        <f t="shared" si="28"/>
        <v>0</v>
      </c>
      <c r="BJ200" s="17" t="s">
        <v>80</v>
      </c>
      <c r="BK200" s="140">
        <f t="shared" si="29"/>
        <v>0</v>
      </c>
      <c r="BL200" s="17" t="s">
        <v>255</v>
      </c>
      <c r="BM200" s="139" t="s">
        <v>4214</v>
      </c>
    </row>
    <row r="201" spans="2:65" s="1" customFormat="1" ht="24.2" customHeight="1">
      <c r="B201" s="128"/>
      <c r="C201" s="159" t="s">
        <v>619</v>
      </c>
      <c r="D201" s="159" t="s">
        <v>242</v>
      </c>
      <c r="E201" s="160" t="s">
        <v>4215</v>
      </c>
      <c r="F201" s="161" t="s">
        <v>4216</v>
      </c>
      <c r="G201" s="162" t="s">
        <v>3888</v>
      </c>
      <c r="H201" s="163">
        <v>7</v>
      </c>
      <c r="I201" s="188"/>
      <c r="J201" s="164">
        <f t="shared" si="20"/>
        <v>0</v>
      </c>
      <c r="K201" s="161" t="s">
        <v>1</v>
      </c>
      <c r="L201" s="165"/>
      <c r="M201" s="166" t="s">
        <v>1</v>
      </c>
      <c r="N201" s="167" t="s">
        <v>37</v>
      </c>
      <c r="O201" s="137">
        <v>0</v>
      </c>
      <c r="P201" s="137">
        <f t="shared" si="21"/>
        <v>0</v>
      </c>
      <c r="Q201" s="137">
        <v>0</v>
      </c>
      <c r="R201" s="137">
        <f t="shared" si="22"/>
        <v>0</v>
      </c>
      <c r="S201" s="137">
        <v>0</v>
      </c>
      <c r="T201" s="138">
        <f t="shared" si="23"/>
        <v>0</v>
      </c>
      <c r="AR201" s="139" t="s">
        <v>357</v>
      </c>
      <c r="AT201" s="139" t="s">
        <v>242</v>
      </c>
      <c r="AU201" s="139" t="s">
        <v>82</v>
      </c>
      <c r="AY201" s="17" t="s">
        <v>158</v>
      </c>
      <c r="BE201" s="140">
        <f t="shared" si="24"/>
        <v>0</v>
      </c>
      <c r="BF201" s="140">
        <f t="shared" si="25"/>
        <v>0</v>
      </c>
      <c r="BG201" s="140">
        <f t="shared" si="26"/>
        <v>0</v>
      </c>
      <c r="BH201" s="140">
        <f t="shared" si="27"/>
        <v>0</v>
      </c>
      <c r="BI201" s="140">
        <f t="shared" si="28"/>
        <v>0</v>
      </c>
      <c r="BJ201" s="17" t="s">
        <v>80</v>
      </c>
      <c r="BK201" s="140">
        <f t="shared" si="29"/>
        <v>0</v>
      </c>
      <c r="BL201" s="17" t="s">
        <v>255</v>
      </c>
      <c r="BM201" s="139" t="s">
        <v>4217</v>
      </c>
    </row>
    <row r="202" spans="2:65" s="1" customFormat="1" ht="24.2" customHeight="1">
      <c r="B202" s="128"/>
      <c r="C202" s="159" t="s">
        <v>625</v>
      </c>
      <c r="D202" s="159" t="s">
        <v>242</v>
      </c>
      <c r="E202" s="160" t="s">
        <v>4218</v>
      </c>
      <c r="F202" s="161" t="s">
        <v>4219</v>
      </c>
      <c r="G202" s="162" t="s">
        <v>3888</v>
      </c>
      <c r="H202" s="163">
        <v>3</v>
      </c>
      <c r="I202" s="188"/>
      <c r="J202" s="164">
        <f t="shared" si="20"/>
        <v>0</v>
      </c>
      <c r="K202" s="161" t="s">
        <v>1</v>
      </c>
      <c r="L202" s="165"/>
      <c r="M202" s="166" t="s">
        <v>1</v>
      </c>
      <c r="N202" s="167" t="s">
        <v>37</v>
      </c>
      <c r="O202" s="137">
        <v>0</v>
      </c>
      <c r="P202" s="137">
        <f t="shared" si="21"/>
        <v>0</v>
      </c>
      <c r="Q202" s="137">
        <v>0</v>
      </c>
      <c r="R202" s="137">
        <f t="shared" si="22"/>
        <v>0</v>
      </c>
      <c r="S202" s="137">
        <v>0</v>
      </c>
      <c r="T202" s="138">
        <f t="shared" si="23"/>
        <v>0</v>
      </c>
      <c r="AR202" s="139" t="s">
        <v>357</v>
      </c>
      <c r="AT202" s="139" t="s">
        <v>242</v>
      </c>
      <c r="AU202" s="139" t="s">
        <v>82</v>
      </c>
      <c r="AY202" s="17" t="s">
        <v>158</v>
      </c>
      <c r="BE202" s="140">
        <f t="shared" si="24"/>
        <v>0</v>
      </c>
      <c r="BF202" s="140">
        <f t="shared" si="25"/>
        <v>0</v>
      </c>
      <c r="BG202" s="140">
        <f t="shared" si="26"/>
        <v>0</v>
      </c>
      <c r="BH202" s="140">
        <f t="shared" si="27"/>
        <v>0</v>
      </c>
      <c r="BI202" s="140">
        <f t="shared" si="28"/>
        <v>0</v>
      </c>
      <c r="BJ202" s="17" t="s">
        <v>80</v>
      </c>
      <c r="BK202" s="140">
        <f t="shared" si="29"/>
        <v>0</v>
      </c>
      <c r="BL202" s="17" t="s">
        <v>255</v>
      </c>
      <c r="BM202" s="139" t="s">
        <v>4220</v>
      </c>
    </row>
    <row r="203" spans="2:65" s="1" customFormat="1" ht="24.2" customHeight="1">
      <c r="B203" s="128"/>
      <c r="C203" s="159" t="s">
        <v>639</v>
      </c>
      <c r="D203" s="159" t="s">
        <v>242</v>
      </c>
      <c r="E203" s="160" t="s">
        <v>4221</v>
      </c>
      <c r="F203" s="161" t="s">
        <v>4222</v>
      </c>
      <c r="G203" s="162" t="s">
        <v>3888</v>
      </c>
      <c r="H203" s="163">
        <v>17</v>
      </c>
      <c r="I203" s="188"/>
      <c r="J203" s="164">
        <f t="shared" si="20"/>
        <v>0</v>
      </c>
      <c r="K203" s="161" t="s">
        <v>1</v>
      </c>
      <c r="L203" s="165"/>
      <c r="M203" s="166" t="s">
        <v>1</v>
      </c>
      <c r="N203" s="167" t="s">
        <v>37</v>
      </c>
      <c r="O203" s="137">
        <v>0</v>
      </c>
      <c r="P203" s="137">
        <f t="shared" si="21"/>
        <v>0</v>
      </c>
      <c r="Q203" s="137">
        <v>0</v>
      </c>
      <c r="R203" s="137">
        <f t="shared" si="22"/>
        <v>0</v>
      </c>
      <c r="S203" s="137">
        <v>0</v>
      </c>
      <c r="T203" s="138">
        <f t="shared" si="23"/>
        <v>0</v>
      </c>
      <c r="AR203" s="139" t="s">
        <v>357</v>
      </c>
      <c r="AT203" s="139" t="s">
        <v>242</v>
      </c>
      <c r="AU203" s="139" t="s">
        <v>82</v>
      </c>
      <c r="AY203" s="17" t="s">
        <v>158</v>
      </c>
      <c r="BE203" s="140">
        <f t="shared" si="24"/>
        <v>0</v>
      </c>
      <c r="BF203" s="140">
        <f t="shared" si="25"/>
        <v>0</v>
      </c>
      <c r="BG203" s="140">
        <f t="shared" si="26"/>
        <v>0</v>
      </c>
      <c r="BH203" s="140">
        <f t="shared" si="27"/>
        <v>0</v>
      </c>
      <c r="BI203" s="140">
        <f t="shared" si="28"/>
        <v>0</v>
      </c>
      <c r="BJ203" s="17" t="s">
        <v>80</v>
      </c>
      <c r="BK203" s="140">
        <f t="shared" si="29"/>
        <v>0</v>
      </c>
      <c r="BL203" s="17" t="s">
        <v>255</v>
      </c>
      <c r="BM203" s="139" t="s">
        <v>4223</v>
      </c>
    </row>
    <row r="204" spans="2:65" s="1" customFormat="1" ht="24.2" customHeight="1">
      <c r="B204" s="128"/>
      <c r="C204" s="159" t="s">
        <v>644</v>
      </c>
      <c r="D204" s="159" t="s">
        <v>242</v>
      </c>
      <c r="E204" s="160" t="s">
        <v>4224</v>
      </c>
      <c r="F204" s="161" t="s">
        <v>4225</v>
      </c>
      <c r="G204" s="162" t="s">
        <v>3888</v>
      </c>
      <c r="H204" s="163">
        <v>27</v>
      </c>
      <c r="I204" s="188"/>
      <c r="J204" s="164">
        <f t="shared" si="20"/>
        <v>0</v>
      </c>
      <c r="K204" s="161" t="s">
        <v>1</v>
      </c>
      <c r="L204" s="165"/>
      <c r="M204" s="166" t="s">
        <v>1</v>
      </c>
      <c r="N204" s="167" t="s">
        <v>37</v>
      </c>
      <c r="O204" s="137">
        <v>0</v>
      </c>
      <c r="P204" s="137">
        <f t="shared" si="21"/>
        <v>0</v>
      </c>
      <c r="Q204" s="137">
        <v>0</v>
      </c>
      <c r="R204" s="137">
        <f t="shared" si="22"/>
        <v>0</v>
      </c>
      <c r="S204" s="137">
        <v>0</v>
      </c>
      <c r="T204" s="138">
        <f t="shared" si="23"/>
        <v>0</v>
      </c>
      <c r="AR204" s="139" t="s">
        <v>357</v>
      </c>
      <c r="AT204" s="139" t="s">
        <v>242</v>
      </c>
      <c r="AU204" s="139" t="s">
        <v>82</v>
      </c>
      <c r="AY204" s="17" t="s">
        <v>158</v>
      </c>
      <c r="BE204" s="140">
        <f t="shared" si="24"/>
        <v>0</v>
      </c>
      <c r="BF204" s="140">
        <f t="shared" si="25"/>
        <v>0</v>
      </c>
      <c r="BG204" s="140">
        <f t="shared" si="26"/>
        <v>0</v>
      </c>
      <c r="BH204" s="140">
        <f t="shared" si="27"/>
        <v>0</v>
      </c>
      <c r="BI204" s="140">
        <f t="shared" si="28"/>
        <v>0</v>
      </c>
      <c r="BJ204" s="17" t="s">
        <v>80</v>
      </c>
      <c r="BK204" s="140">
        <f t="shared" si="29"/>
        <v>0</v>
      </c>
      <c r="BL204" s="17" t="s">
        <v>255</v>
      </c>
      <c r="BM204" s="139" t="s">
        <v>4226</v>
      </c>
    </row>
    <row r="205" spans="2:65" s="1" customFormat="1" ht="24.2" customHeight="1">
      <c r="B205" s="128"/>
      <c r="C205" s="159" t="s">
        <v>649</v>
      </c>
      <c r="D205" s="159" t="s">
        <v>242</v>
      </c>
      <c r="E205" s="160" t="s">
        <v>4227</v>
      </c>
      <c r="F205" s="161" t="s">
        <v>4228</v>
      </c>
      <c r="G205" s="162" t="s">
        <v>3888</v>
      </c>
      <c r="H205" s="163">
        <v>11</v>
      </c>
      <c r="I205" s="188"/>
      <c r="J205" s="164">
        <f t="shared" si="20"/>
        <v>0</v>
      </c>
      <c r="K205" s="161" t="s">
        <v>1</v>
      </c>
      <c r="L205" s="165"/>
      <c r="M205" s="166" t="s">
        <v>1</v>
      </c>
      <c r="N205" s="167" t="s">
        <v>37</v>
      </c>
      <c r="O205" s="137">
        <v>0</v>
      </c>
      <c r="P205" s="137">
        <f t="shared" si="21"/>
        <v>0</v>
      </c>
      <c r="Q205" s="137">
        <v>0</v>
      </c>
      <c r="R205" s="137">
        <f t="shared" si="22"/>
        <v>0</v>
      </c>
      <c r="S205" s="137">
        <v>0</v>
      </c>
      <c r="T205" s="138">
        <f t="shared" si="23"/>
        <v>0</v>
      </c>
      <c r="AR205" s="139" t="s">
        <v>357</v>
      </c>
      <c r="AT205" s="139" t="s">
        <v>242</v>
      </c>
      <c r="AU205" s="139" t="s">
        <v>82</v>
      </c>
      <c r="AY205" s="17" t="s">
        <v>158</v>
      </c>
      <c r="BE205" s="140">
        <f t="shared" si="24"/>
        <v>0</v>
      </c>
      <c r="BF205" s="140">
        <f t="shared" si="25"/>
        <v>0</v>
      </c>
      <c r="BG205" s="140">
        <f t="shared" si="26"/>
        <v>0</v>
      </c>
      <c r="BH205" s="140">
        <f t="shared" si="27"/>
        <v>0</v>
      </c>
      <c r="BI205" s="140">
        <f t="shared" si="28"/>
        <v>0</v>
      </c>
      <c r="BJ205" s="17" t="s">
        <v>80</v>
      </c>
      <c r="BK205" s="140">
        <f t="shared" si="29"/>
        <v>0</v>
      </c>
      <c r="BL205" s="17" t="s">
        <v>255</v>
      </c>
      <c r="BM205" s="139" t="s">
        <v>4229</v>
      </c>
    </row>
    <row r="206" spans="2:65" s="1" customFormat="1" ht="24.2" customHeight="1">
      <c r="B206" s="128"/>
      <c r="C206" s="159" t="s">
        <v>653</v>
      </c>
      <c r="D206" s="159" t="s">
        <v>242</v>
      </c>
      <c r="E206" s="160" t="s">
        <v>4230</v>
      </c>
      <c r="F206" s="161" t="s">
        <v>4231</v>
      </c>
      <c r="G206" s="162" t="s">
        <v>3888</v>
      </c>
      <c r="H206" s="163">
        <v>12</v>
      </c>
      <c r="I206" s="188"/>
      <c r="J206" s="164">
        <f t="shared" si="20"/>
        <v>0</v>
      </c>
      <c r="K206" s="161" t="s">
        <v>1</v>
      </c>
      <c r="L206" s="165"/>
      <c r="M206" s="166" t="s">
        <v>1</v>
      </c>
      <c r="N206" s="167" t="s">
        <v>37</v>
      </c>
      <c r="O206" s="137">
        <v>0</v>
      </c>
      <c r="P206" s="137">
        <f t="shared" si="21"/>
        <v>0</v>
      </c>
      <c r="Q206" s="137">
        <v>0</v>
      </c>
      <c r="R206" s="137">
        <f t="shared" si="22"/>
        <v>0</v>
      </c>
      <c r="S206" s="137">
        <v>0</v>
      </c>
      <c r="T206" s="138">
        <f t="shared" si="23"/>
        <v>0</v>
      </c>
      <c r="AR206" s="139" t="s">
        <v>357</v>
      </c>
      <c r="AT206" s="139" t="s">
        <v>242</v>
      </c>
      <c r="AU206" s="139" t="s">
        <v>82</v>
      </c>
      <c r="AY206" s="17" t="s">
        <v>158</v>
      </c>
      <c r="BE206" s="140">
        <f t="shared" si="24"/>
        <v>0</v>
      </c>
      <c r="BF206" s="140">
        <f t="shared" si="25"/>
        <v>0</v>
      </c>
      <c r="BG206" s="140">
        <f t="shared" si="26"/>
        <v>0</v>
      </c>
      <c r="BH206" s="140">
        <f t="shared" si="27"/>
        <v>0</v>
      </c>
      <c r="BI206" s="140">
        <f t="shared" si="28"/>
        <v>0</v>
      </c>
      <c r="BJ206" s="17" t="s">
        <v>80</v>
      </c>
      <c r="BK206" s="140">
        <f t="shared" si="29"/>
        <v>0</v>
      </c>
      <c r="BL206" s="17" t="s">
        <v>255</v>
      </c>
      <c r="BM206" s="139" t="s">
        <v>4232</v>
      </c>
    </row>
    <row r="207" spans="2:65" s="1" customFormat="1" ht="33" customHeight="1">
      <c r="B207" s="128"/>
      <c r="C207" s="159" t="s">
        <v>665</v>
      </c>
      <c r="D207" s="159" t="s">
        <v>242</v>
      </c>
      <c r="E207" s="160" t="s">
        <v>4233</v>
      </c>
      <c r="F207" s="161" t="s">
        <v>4234</v>
      </c>
      <c r="G207" s="162" t="s">
        <v>3888</v>
      </c>
      <c r="H207" s="163">
        <v>12</v>
      </c>
      <c r="I207" s="188"/>
      <c r="J207" s="164">
        <f t="shared" si="20"/>
        <v>0</v>
      </c>
      <c r="K207" s="161" t="s">
        <v>1</v>
      </c>
      <c r="L207" s="165"/>
      <c r="M207" s="166" t="s">
        <v>1</v>
      </c>
      <c r="N207" s="167" t="s">
        <v>37</v>
      </c>
      <c r="O207" s="137">
        <v>0</v>
      </c>
      <c r="P207" s="137">
        <f t="shared" si="21"/>
        <v>0</v>
      </c>
      <c r="Q207" s="137">
        <v>0</v>
      </c>
      <c r="R207" s="137">
        <f t="shared" si="22"/>
        <v>0</v>
      </c>
      <c r="S207" s="137">
        <v>0</v>
      </c>
      <c r="T207" s="138">
        <f t="shared" si="23"/>
        <v>0</v>
      </c>
      <c r="AR207" s="139" t="s">
        <v>357</v>
      </c>
      <c r="AT207" s="139" t="s">
        <v>242</v>
      </c>
      <c r="AU207" s="139" t="s">
        <v>82</v>
      </c>
      <c r="AY207" s="17" t="s">
        <v>158</v>
      </c>
      <c r="BE207" s="140">
        <f t="shared" si="24"/>
        <v>0</v>
      </c>
      <c r="BF207" s="140">
        <f t="shared" si="25"/>
        <v>0</v>
      </c>
      <c r="BG207" s="140">
        <f t="shared" si="26"/>
        <v>0</v>
      </c>
      <c r="BH207" s="140">
        <f t="shared" si="27"/>
        <v>0</v>
      </c>
      <c r="BI207" s="140">
        <f t="shared" si="28"/>
        <v>0</v>
      </c>
      <c r="BJ207" s="17" t="s">
        <v>80</v>
      </c>
      <c r="BK207" s="140">
        <f t="shared" si="29"/>
        <v>0</v>
      </c>
      <c r="BL207" s="17" t="s">
        <v>255</v>
      </c>
      <c r="BM207" s="139" t="s">
        <v>4235</v>
      </c>
    </row>
    <row r="208" spans="2:65" s="1" customFormat="1" ht="16.5" customHeight="1">
      <c r="B208" s="128"/>
      <c r="C208" s="159" t="s">
        <v>671</v>
      </c>
      <c r="D208" s="159" t="s">
        <v>242</v>
      </c>
      <c r="E208" s="160" t="s">
        <v>4236</v>
      </c>
      <c r="F208" s="161" t="s">
        <v>4237</v>
      </c>
      <c r="G208" s="162" t="s">
        <v>3888</v>
      </c>
      <c r="H208" s="163">
        <v>12</v>
      </c>
      <c r="I208" s="188"/>
      <c r="J208" s="164">
        <f t="shared" si="20"/>
        <v>0</v>
      </c>
      <c r="K208" s="161" t="s">
        <v>1</v>
      </c>
      <c r="L208" s="165"/>
      <c r="M208" s="166" t="s">
        <v>1</v>
      </c>
      <c r="N208" s="167" t="s">
        <v>37</v>
      </c>
      <c r="O208" s="137">
        <v>0</v>
      </c>
      <c r="P208" s="137">
        <f t="shared" si="21"/>
        <v>0</v>
      </c>
      <c r="Q208" s="137">
        <v>0</v>
      </c>
      <c r="R208" s="137">
        <f t="shared" si="22"/>
        <v>0</v>
      </c>
      <c r="S208" s="137">
        <v>0</v>
      </c>
      <c r="T208" s="138">
        <f t="shared" si="23"/>
        <v>0</v>
      </c>
      <c r="AR208" s="139" t="s">
        <v>357</v>
      </c>
      <c r="AT208" s="139" t="s">
        <v>242</v>
      </c>
      <c r="AU208" s="139" t="s">
        <v>82</v>
      </c>
      <c r="AY208" s="17" t="s">
        <v>158</v>
      </c>
      <c r="BE208" s="140">
        <f t="shared" si="24"/>
        <v>0</v>
      </c>
      <c r="BF208" s="140">
        <f t="shared" si="25"/>
        <v>0</v>
      </c>
      <c r="BG208" s="140">
        <f t="shared" si="26"/>
        <v>0</v>
      </c>
      <c r="BH208" s="140">
        <f t="shared" si="27"/>
        <v>0</v>
      </c>
      <c r="BI208" s="140">
        <f t="shared" si="28"/>
        <v>0</v>
      </c>
      <c r="BJ208" s="17" t="s">
        <v>80</v>
      </c>
      <c r="BK208" s="140">
        <f t="shared" si="29"/>
        <v>0</v>
      </c>
      <c r="BL208" s="17" t="s">
        <v>255</v>
      </c>
      <c r="BM208" s="139" t="s">
        <v>4238</v>
      </c>
    </row>
    <row r="209" spans="2:65" s="1" customFormat="1" ht="16.5" customHeight="1">
      <c r="B209" s="128"/>
      <c r="C209" s="129" t="s">
        <v>676</v>
      </c>
      <c r="D209" s="129" t="s">
        <v>160</v>
      </c>
      <c r="E209" s="130" t="s">
        <v>4239</v>
      </c>
      <c r="F209" s="131" t="s">
        <v>4240</v>
      </c>
      <c r="G209" s="132" t="s">
        <v>237</v>
      </c>
      <c r="H209" s="133">
        <v>300</v>
      </c>
      <c r="I209" s="184"/>
      <c r="J209" s="134">
        <f t="shared" si="20"/>
        <v>0</v>
      </c>
      <c r="K209" s="131" t="s">
        <v>164</v>
      </c>
      <c r="L209" s="29"/>
      <c r="M209" s="135" t="s">
        <v>1</v>
      </c>
      <c r="N209" s="136" t="s">
        <v>37</v>
      </c>
      <c r="O209" s="137">
        <v>0.54700000000000004</v>
      </c>
      <c r="P209" s="137">
        <f t="shared" si="21"/>
        <v>164.10000000000002</v>
      </c>
      <c r="Q209" s="137">
        <v>0</v>
      </c>
      <c r="R209" s="137">
        <f t="shared" si="22"/>
        <v>0</v>
      </c>
      <c r="S209" s="137">
        <v>0</v>
      </c>
      <c r="T209" s="138">
        <f t="shared" si="23"/>
        <v>0</v>
      </c>
      <c r="AR209" s="139" t="s">
        <v>255</v>
      </c>
      <c r="AT209" s="139" t="s">
        <v>160</v>
      </c>
      <c r="AU209" s="139" t="s">
        <v>82</v>
      </c>
      <c r="AY209" s="17" t="s">
        <v>158</v>
      </c>
      <c r="BE209" s="140">
        <f t="shared" si="24"/>
        <v>0</v>
      </c>
      <c r="BF209" s="140">
        <f t="shared" si="25"/>
        <v>0</v>
      </c>
      <c r="BG209" s="140">
        <f t="shared" si="26"/>
        <v>0</v>
      </c>
      <c r="BH209" s="140">
        <f t="shared" si="27"/>
        <v>0</v>
      </c>
      <c r="BI209" s="140">
        <f t="shared" si="28"/>
        <v>0</v>
      </c>
      <c r="BJ209" s="17" t="s">
        <v>80</v>
      </c>
      <c r="BK209" s="140">
        <f t="shared" si="29"/>
        <v>0</v>
      </c>
      <c r="BL209" s="17" t="s">
        <v>255</v>
      </c>
      <c r="BM209" s="139" t="s">
        <v>4241</v>
      </c>
    </row>
    <row r="210" spans="2:65" s="1" customFormat="1" ht="16.5" customHeight="1">
      <c r="B210" s="128"/>
      <c r="C210" s="159" t="s">
        <v>682</v>
      </c>
      <c r="D210" s="159" t="s">
        <v>242</v>
      </c>
      <c r="E210" s="160" t="s">
        <v>4242</v>
      </c>
      <c r="F210" s="161" t="s">
        <v>4243</v>
      </c>
      <c r="G210" s="162" t="s">
        <v>237</v>
      </c>
      <c r="H210" s="163">
        <v>300</v>
      </c>
      <c r="I210" s="188"/>
      <c r="J210" s="164">
        <f t="shared" si="20"/>
        <v>0</v>
      </c>
      <c r="K210" s="161" t="s">
        <v>1</v>
      </c>
      <c r="L210" s="165"/>
      <c r="M210" s="166" t="s">
        <v>1</v>
      </c>
      <c r="N210" s="167" t="s">
        <v>37</v>
      </c>
      <c r="O210" s="137">
        <v>0</v>
      </c>
      <c r="P210" s="137">
        <f t="shared" si="21"/>
        <v>0</v>
      </c>
      <c r="Q210" s="137">
        <v>6.4999999999999997E-3</v>
      </c>
      <c r="R210" s="137">
        <f t="shared" si="22"/>
        <v>1.95</v>
      </c>
      <c r="S210" s="137">
        <v>0</v>
      </c>
      <c r="T210" s="138">
        <f t="shared" si="23"/>
        <v>0</v>
      </c>
      <c r="AR210" s="139" t="s">
        <v>357</v>
      </c>
      <c r="AT210" s="139" t="s">
        <v>242</v>
      </c>
      <c r="AU210" s="139" t="s">
        <v>82</v>
      </c>
      <c r="AY210" s="17" t="s">
        <v>158</v>
      </c>
      <c r="BE210" s="140">
        <f t="shared" si="24"/>
        <v>0</v>
      </c>
      <c r="BF210" s="140">
        <f t="shared" si="25"/>
        <v>0</v>
      </c>
      <c r="BG210" s="140">
        <f t="shared" si="26"/>
        <v>0</v>
      </c>
      <c r="BH210" s="140">
        <f t="shared" si="27"/>
        <v>0</v>
      </c>
      <c r="BI210" s="140">
        <f t="shared" si="28"/>
        <v>0</v>
      </c>
      <c r="BJ210" s="17" t="s">
        <v>80</v>
      </c>
      <c r="BK210" s="140">
        <f t="shared" si="29"/>
        <v>0</v>
      </c>
      <c r="BL210" s="17" t="s">
        <v>255</v>
      </c>
      <c r="BM210" s="139" t="s">
        <v>4244</v>
      </c>
    </row>
    <row r="211" spans="2:65" s="1" customFormat="1" ht="21.75" customHeight="1">
      <c r="B211" s="128"/>
      <c r="C211" s="129" t="s">
        <v>691</v>
      </c>
      <c r="D211" s="129" t="s">
        <v>160</v>
      </c>
      <c r="E211" s="130" t="s">
        <v>4245</v>
      </c>
      <c r="F211" s="131" t="s">
        <v>4246</v>
      </c>
      <c r="G211" s="132" t="s">
        <v>310</v>
      </c>
      <c r="H211" s="133">
        <v>9</v>
      </c>
      <c r="I211" s="184"/>
      <c r="J211" s="134">
        <f t="shared" si="20"/>
        <v>0</v>
      </c>
      <c r="K211" s="131" t="s">
        <v>1</v>
      </c>
      <c r="L211" s="29"/>
      <c r="M211" s="135" t="s">
        <v>1</v>
      </c>
      <c r="N211" s="136" t="s">
        <v>37</v>
      </c>
      <c r="O211" s="137">
        <v>0</v>
      </c>
      <c r="P211" s="137">
        <f t="shared" si="21"/>
        <v>0</v>
      </c>
      <c r="Q211" s="137">
        <v>0</v>
      </c>
      <c r="R211" s="137">
        <f t="shared" si="22"/>
        <v>0</v>
      </c>
      <c r="S211" s="137">
        <v>0</v>
      </c>
      <c r="T211" s="138">
        <f t="shared" si="23"/>
        <v>0</v>
      </c>
      <c r="AR211" s="139" t="s">
        <v>255</v>
      </c>
      <c r="AT211" s="139" t="s">
        <v>160</v>
      </c>
      <c r="AU211" s="139" t="s">
        <v>82</v>
      </c>
      <c r="AY211" s="17" t="s">
        <v>158</v>
      </c>
      <c r="BE211" s="140">
        <f t="shared" si="24"/>
        <v>0</v>
      </c>
      <c r="BF211" s="140">
        <f t="shared" si="25"/>
        <v>0</v>
      </c>
      <c r="BG211" s="140">
        <f t="shared" si="26"/>
        <v>0</v>
      </c>
      <c r="BH211" s="140">
        <f t="shared" si="27"/>
        <v>0</v>
      </c>
      <c r="BI211" s="140">
        <f t="shared" si="28"/>
        <v>0</v>
      </c>
      <c r="BJ211" s="17" t="s">
        <v>80</v>
      </c>
      <c r="BK211" s="140">
        <f t="shared" si="29"/>
        <v>0</v>
      </c>
      <c r="BL211" s="17" t="s">
        <v>255</v>
      </c>
      <c r="BM211" s="139" t="s">
        <v>4247</v>
      </c>
    </row>
    <row r="212" spans="2:65" s="1" customFormat="1" ht="21.75" customHeight="1">
      <c r="B212" s="128"/>
      <c r="C212" s="129" t="s">
        <v>701</v>
      </c>
      <c r="D212" s="129" t="s">
        <v>160</v>
      </c>
      <c r="E212" s="130" t="s">
        <v>4248</v>
      </c>
      <c r="F212" s="131" t="s">
        <v>4249</v>
      </c>
      <c r="G212" s="132" t="s">
        <v>310</v>
      </c>
      <c r="H212" s="133">
        <v>1000</v>
      </c>
      <c r="I212" s="184"/>
      <c r="J212" s="134">
        <f t="shared" si="20"/>
        <v>0</v>
      </c>
      <c r="K212" s="131" t="s">
        <v>164</v>
      </c>
      <c r="L212" s="29"/>
      <c r="M212" s="135" t="s">
        <v>1</v>
      </c>
      <c r="N212" s="136" t="s">
        <v>37</v>
      </c>
      <c r="O212" s="137">
        <v>0.05</v>
      </c>
      <c r="P212" s="137">
        <f t="shared" si="21"/>
        <v>50</v>
      </c>
      <c r="Q212" s="137">
        <v>0</v>
      </c>
      <c r="R212" s="137">
        <f t="shared" si="22"/>
        <v>0</v>
      </c>
      <c r="S212" s="137">
        <v>0</v>
      </c>
      <c r="T212" s="138">
        <f t="shared" si="23"/>
        <v>0</v>
      </c>
      <c r="AR212" s="139" t="s">
        <v>255</v>
      </c>
      <c r="AT212" s="139" t="s">
        <v>160</v>
      </c>
      <c r="AU212" s="139" t="s">
        <v>82</v>
      </c>
      <c r="AY212" s="17" t="s">
        <v>158</v>
      </c>
      <c r="BE212" s="140">
        <f t="shared" si="24"/>
        <v>0</v>
      </c>
      <c r="BF212" s="140">
        <f t="shared" si="25"/>
        <v>0</v>
      </c>
      <c r="BG212" s="140">
        <f t="shared" si="26"/>
        <v>0</v>
      </c>
      <c r="BH212" s="140">
        <f t="shared" si="27"/>
        <v>0</v>
      </c>
      <c r="BI212" s="140">
        <f t="shared" si="28"/>
        <v>0</v>
      </c>
      <c r="BJ212" s="17" t="s">
        <v>80</v>
      </c>
      <c r="BK212" s="140">
        <f t="shared" si="29"/>
        <v>0</v>
      </c>
      <c r="BL212" s="17" t="s">
        <v>255</v>
      </c>
      <c r="BM212" s="139" t="s">
        <v>4250</v>
      </c>
    </row>
    <row r="213" spans="2:65" s="1" customFormat="1" ht="16.5" customHeight="1">
      <c r="B213" s="128"/>
      <c r="C213" s="159" t="s">
        <v>714</v>
      </c>
      <c r="D213" s="159" t="s">
        <v>242</v>
      </c>
      <c r="E213" s="160" t="s">
        <v>4251</v>
      </c>
      <c r="F213" s="161" t="s">
        <v>4252</v>
      </c>
      <c r="G213" s="162" t="s">
        <v>3888</v>
      </c>
      <c r="H213" s="163">
        <v>1000</v>
      </c>
      <c r="I213" s="188"/>
      <c r="J213" s="164">
        <f t="shared" si="20"/>
        <v>0</v>
      </c>
      <c r="K213" s="161" t="s">
        <v>1</v>
      </c>
      <c r="L213" s="165"/>
      <c r="M213" s="166" t="s">
        <v>1</v>
      </c>
      <c r="N213" s="167" t="s">
        <v>37</v>
      </c>
      <c r="O213" s="137">
        <v>0</v>
      </c>
      <c r="P213" s="137">
        <f t="shared" si="21"/>
        <v>0</v>
      </c>
      <c r="Q213" s="137">
        <v>6.4999999999999997E-3</v>
      </c>
      <c r="R213" s="137">
        <f t="shared" si="22"/>
        <v>6.5</v>
      </c>
      <c r="S213" s="137">
        <v>0</v>
      </c>
      <c r="T213" s="138">
        <f t="shared" si="23"/>
        <v>0</v>
      </c>
      <c r="AR213" s="139" t="s">
        <v>357</v>
      </c>
      <c r="AT213" s="139" t="s">
        <v>242</v>
      </c>
      <c r="AU213" s="139" t="s">
        <v>82</v>
      </c>
      <c r="AY213" s="17" t="s">
        <v>158</v>
      </c>
      <c r="BE213" s="140">
        <f t="shared" si="24"/>
        <v>0</v>
      </c>
      <c r="BF213" s="140">
        <f t="shared" si="25"/>
        <v>0</v>
      </c>
      <c r="BG213" s="140">
        <f t="shared" si="26"/>
        <v>0</v>
      </c>
      <c r="BH213" s="140">
        <f t="shared" si="27"/>
        <v>0</v>
      </c>
      <c r="BI213" s="140">
        <f t="shared" si="28"/>
        <v>0</v>
      </c>
      <c r="BJ213" s="17" t="s">
        <v>80</v>
      </c>
      <c r="BK213" s="140">
        <f t="shared" si="29"/>
        <v>0</v>
      </c>
      <c r="BL213" s="17" t="s">
        <v>255</v>
      </c>
      <c r="BM213" s="139" t="s">
        <v>4253</v>
      </c>
    </row>
    <row r="214" spans="2:65" s="1" customFormat="1" ht="16.5" customHeight="1">
      <c r="B214" s="128"/>
      <c r="C214" s="129" t="s">
        <v>720</v>
      </c>
      <c r="D214" s="129" t="s">
        <v>160</v>
      </c>
      <c r="E214" s="130" t="s">
        <v>4254</v>
      </c>
      <c r="F214" s="131" t="s">
        <v>4255</v>
      </c>
      <c r="G214" s="132" t="s">
        <v>1962</v>
      </c>
      <c r="H214" s="133">
        <v>20</v>
      </c>
      <c r="I214" s="184"/>
      <c r="J214" s="134">
        <f t="shared" si="20"/>
        <v>0</v>
      </c>
      <c r="K214" s="131" t="s">
        <v>164</v>
      </c>
      <c r="L214" s="29"/>
      <c r="M214" s="135" t="s">
        <v>1</v>
      </c>
      <c r="N214" s="136" t="s">
        <v>37</v>
      </c>
      <c r="O214" s="137">
        <v>0.114</v>
      </c>
      <c r="P214" s="137">
        <f t="shared" si="21"/>
        <v>2.2800000000000002</v>
      </c>
      <c r="Q214" s="137">
        <v>1.1199999999999999E-3</v>
      </c>
      <c r="R214" s="137">
        <f t="shared" si="22"/>
        <v>2.2399999999999996E-2</v>
      </c>
      <c r="S214" s="137">
        <v>0</v>
      </c>
      <c r="T214" s="138">
        <f t="shared" si="23"/>
        <v>0</v>
      </c>
      <c r="AR214" s="139" t="s">
        <v>255</v>
      </c>
      <c r="AT214" s="139" t="s">
        <v>160</v>
      </c>
      <c r="AU214" s="139" t="s">
        <v>82</v>
      </c>
      <c r="AY214" s="17" t="s">
        <v>158</v>
      </c>
      <c r="BE214" s="140">
        <f t="shared" si="24"/>
        <v>0</v>
      </c>
      <c r="BF214" s="140">
        <f t="shared" si="25"/>
        <v>0</v>
      </c>
      <c r="BG214" s="140">
        <f t="shared" si="26"/>
        <v>0</v>
      </c>
      <c r="BH214" s="140">
        <f t="shared" si="27"/>
        <v>0</v>
      </c>
      <c r="BI214" s="140">
        <f t="shared" si="28"/>
        <v>0</v>
      </c>
      <c r="BJ214" s="17" t="s">
        <v>80</v>
      </c>
      <c r="BK214" s="140">
        <f t="shared" si="29"/>
        <v>0</v>
      </c>
      <c r="BL214" s="17" t="s">
        <v>255</v>
      </c>
      <c r="BM214" s="139" t="s">
        <v>4256</v>
      </c>
    </row>
    <row r="215" spans="2:65" s="1" customFormat="1" ht="16.5" customHeight="1">
      <c r="B215" s="128"/>
      <c r="C215" s="159" t="s">
        <v>727</v>
      </c>
      <c r="D215" s="159" t="s">
        <v>242</v>
      </c>
      <c r="E215" s="160" t="s">
        <v>4257</v>
      </c>
      <c r="F215" s="161" t="s">
        <v>4258</v>
      </c>
      <c r="G215" s="162" t="s">
        <v>3888</v>
      </c>
      <c r="H215" s="163">
        <v>20</v>
      </c>
      <c r="I215" s="188"/>
      <c r="J215" s="164">
        <f t="shared" si="20"/>
        <v>0</v>
      </c>
      <c r="K215" s="161" t="s">
        <v>1</v>
      </c>
      <c r="L215" s="165"/>
      <c r="M215" s="166" t="s">
        <v>1</v>
      </c>
      <c r="N215" s="167" t="s">
        <v>37</v>
      </c>
      <c r="O215" s="137">
        <v>0</v>
      </c>
      <c r="P215" s="137">
        <f t="shared" si="21"/>
        <v>0</v>
      </c>
      <c r="Q215" s="137">
        <v>0</v>
      </c>
      <c r="R215" s="137">
        <f t="shared" si="22"/>
        <v>0</v>
      </c>
      <c r="S215" s="137">
        <v>0</v>
      </c>
      <c r="T215" s="138">
        <f t="shared" si="23"/>
        <v>0</v>
      </c>
      <c r="AR215" s="139" t="s">
        <v>357</v>
      </c>
      <c r="AT215" s="139" t="s">
        <v>242</v>
      </c>
      <c r="AU215" s="139" t="s">
        <v>82</v>
      </c>
      <c r="AY215" s="17" t="s">
        <v>158</v>
      </c>
      <c r="BE215" s="140">
        <f t="shared" si="24"/>
        <v>0</v>
      </c>
      <c r="BF215" s="140">
        <f t="shared" si="25"/>
        <v>0</v>
      </c>
      <c r="BG215" s="140">
        <f t="shared" si="26"/>
        <v>0</v>
      </c>
      <c r="BH215" s="140">
        <f t="shared" si="27"/>
        <v>0</v>
      </c>
      <c r="BI215" s="140">
        <f t="shared" si="28"/>
        <v>0</v>
      </c>
      <c r="BJ215" s="17" t="s">
        <v>80</v>
      </c>
      <c r="BK215" s="140">
        <f t="shared" si="29"/>
        <v>0</v>
      </c>
      <c r="BL215" s="17" t="s">
        <v>255</v>
      </c>
      <c r="BM215" s="139" t="s">
        <v>4259</v>
      </c>
    </row>
    <row r="216" spans="2:65" s="1" customFormat="1" ht="24.2" customHeight="1">
      <c r="B216" s="128"/>
      <c r="C216" s="129" t="s">
        <v>733</v>
      </c>
      <c r="D216" s="129" t="s">
        <v>160</v>
      </c>
      <c r="E216" s="130" t="s">
        <v>4260</v>
      </c>
      <c r="F216" s="131" t="s">
        <v>4261</v>
      </c>
      <c r="G216" s="132" t="s">
        <v>237</v>
      </c>
      <c r="H216" s="133">
        <v>40</v>
      </c>
      <c r="I216" s="184"/>
      <c r="J216" s="134">
        <f t="shared" si="20"/>
        <v>0</v>
      </c>
      <c r="K216" s="131" t="s">
        <v>164</v>
      </c>
      <c r="L216" s="29"/>
      <c r="M216" s="135" t="s">
        <v>1</v>
      </c>
      <c r="N216" s="136" t="s">
        <v>37</v>
      </c>
      <c r="O216" s="137">
        <v>0.497</v>
      </c>
      <c r="P216" s="137">
        <f t="shared" si="21"/>
        <v>19.88</v>
      </c>
      <c r="Q216" s="137">
        <v>0</v>
      </c>
      <c r="R216" s="137">
        <f t="shared" si="22"/>
        <v>0</v>
      </c>
      <c r="S216" s="137">
        <v>0</v>
      </c>
      <c r="T216" s="138">
        <f t="shared" si="23"/>
        <v>0</v>
      </c>
      <c r="AR216" s="139" t="s">
        <v>255</v>
      </c>
      <c r="AT216" s="139" t="s">
        <v>160</v>
      </c>
      <c r="AU216" s="139" t="s">
        <v>82</v>
      </c>
      <c r="AY216" s="17" t="s">
        <v>158</v>
      </c>
      <c r="BE216" s="140">
        <f t="shared" si="24"/>
        <v>0</v>
      </c>
      <c r="BF216" s="140">
        <f t="shared" si="25"/>
        <v>0</v>
      </c>
      <c r="BG216" s="140">
        <f t="shared" si="26"/>
        <v>0</v>
      </c>
      <c r="BH216" s="140">
        <f t="shared" si="27"/>
        <v>0</v>
      </c>
      <c r="BI216" s="140">
        <f t="shared" si="28"/>
        <v>0</v>
      </c>
      <c r="BJ216" s="17" t="s">
        <v>80</v>
      </c>
      <c r="BK216" s="140">
        <f t="shared" si="29"/>
        <v>0</v>
      </c>
      <c r="BL216" s="17" t="s">
        <v>255</v>
      </c>
      <c r="BM216" s="139" t="s">
        <v>4262</v>
      </c>
    </row>
    <row r="217" spans="2:65" s="1" customFormat="1" ht="16.5" customHeight="1">
      <c r="B217" s="128"/>
      <c r="C217" s="159" t="s">
        <v>741</v>
      </c>
      <c r="D217" s="159" t="s">
        <v>242</v>
      </c>
      <c r="E217" s="160" t="s">
        <v>4263</v>
      </c>
      <c r="F217" s="161" t="s">
        <v>4264</v>
      </c>
      <c r="G217" s="162" t="s">
        <v>1289</v>
      </c>
      <c r="H217" s="163">
        <v>5.67</v>
      </c>
      <c r="I217" s="188"/>
      <c r="J217" s="164">
        <f t="shared" si="20"/>
        <v>0</v>
      </c>
      <c r="K217" s="161" t="s">
        <v>164</v>
      </c>
      <c r="L217" s="165"/>
      <c r="M217" s="166" t="s">
        <v>1</v>
      </c>
      <c r="N217" s="167" t="s">
        <v>37</v>
      </c>
      <c r="O217" s="137">
        <v>0</v>
      </c>
      <c r="P217" s="137">
        <f t="shared" si="21"/>
        <v>0</v>
      </c>
      <c r="Q217" s="137">
        <v>1E-3</v>
      </c>
      <c r="R217" s="137">
        <f t="shared" si="22"/>
        <v>5.6699999999999997E-3</v>
      </c>
      <c r="S217" s="137">
        <v>0</v>
      </c>
      <c r="T217" s="138">
        <f t="shared" si="23"/>
        <v>0</v>
      </c>
      <c r="AR217" s="139" t="s">
        <v>357</v>
      </c>
      <c r="AT217" s="139" t="s">
        <v>242</v>
      </c>
      <c r="AU217" s="139" t="s">
        <v>82</v>
      </c>
      <c r="AY217" s="17" t="s">
        <v>158</v>
      </c>
      <c r="BE217" s="140">
        <f t="shared" si="24"/>
        <v>0</v>
      </c>
      <c r="BF217" s="140">
        <f t="shared" si="25"/>
        <v>0</v>
      </c>
      <c r="BG217" s="140">
        <f t="shared" si="26"/>
        <v>0</v>
      </c>
      <c r="BH217" s="140">
        <f t="shared" si="27"/>
        <v>0</v>
      </c>
      <c r="BI217" s="140">
        <f t="shared" si="28"/>
        <v>0</v>
      </c>
      <c r="BJ217" s="17" t="s">
        <v>80</v>
      </c>
      <c r="BK217" s="140">
        <f t="shared" si="29"/>
        <v>0</v>
      </c>
      <c r="BL217" s="17" t="s">
        <v>255</v>
      </c>
      <c r="BM217" s="139" t="s">
        <v>4265</v>
      </c>
    </row>
    <row r="218" spans="2:65" s="13" customFormat="1">
      <c r="B218" s="147"/>
      <c r="D218" s="142" t="s">
        <v>167</v>
      </c>
      <c r="F218" s="149" t="s">
        <v>4266</v>
      </c>
      <c r="H218" s="150">
        <v>5.67</v>
      </c>
      <c r="I218" s="191"/>
      <c r="L218" s="147"/>
      <c r="M218" s="151"/>
      <c r="T218" s="152"/>
      <c r="AT218" s="148" t="s">
        <v>167</v>
      </c>
      <c r="AU218" s="148" t="s">
        <v>82</v>
      </c>
      <c r="AV218" s="13" t="s">
        <v>82</v>
      </c>
      <c r="AW218" s="13" t="s">
        <v>3</v>
      </c>
      <c r="AX218" s="13" t="s">
        <v>80</v>
      </c>
      <c r="AY218" s="148" t="s">
        <v>158</v>
      </c>
    </row>
    <row r="219" spans="2:65" s="1" customFormat="1" ht="16.5" customHeight="1">
      <c r="B219" s="128"/>
      <c r="C219" s="159" t="s">
        <v>745</v>
      </c>
      <c r="D219" s="159" t="s">
        <v>242</v>
      </c>
      <c r="E219" s="160" t="s">
        <v>4267</v>
      </c>
      <c r="F219" s="161" t="s">
        <v>4268</v>
      </c>
      <c r="G219" s="162" t="s">
        <v>3888</v>
      </c>
      <c r="H219" s="163">
        <v>5</v>
      </c>
      <c r="I219" s="188"/>
      <c r="J219" s="164">
        <f>ROUND(I219*H219,2)</f>
        <v>0</v>
      </c>
      <c r="K219" s="161" t="s">
        <v>1</v>
      </c>
      <c r="L219" s="165"/>
      <c r="M219" s="166" t="s">
        <v>1</v>
      </c>
      <c r="N219" s="167" t="s">
        <v>37</v>
      </c>
      <c r="O219" s="137">
        <v>0</v>
      </c>
      <c r="P219" s="137">
        <f>O219*H219</f>
        <v>0</v>
      </c>
      <c r="Q219" s="137">
        <v>0</v>
      </c>
      <c r="R219" s="137">
        <f>Q219*H219</f>
        <v>0</v>
      </c>
      <c r="S219" s="137">
        <v>0</v>
      </c>
      <c r="T219" s="138">
        <f>S219*H219</f>
        <v>0</v>
      </c>
      <c r="AR219" s="139" t="s">
        <v>357</v>
      </c>
      <c r="AT219" s="139" t="s">
        <v>242</v>
      </c>
      <c r="AU219" s="139" t="s">
        <v>82</v>
      </c>
      <c r="AY219" s="17" t="s">
        <v>158</v>
      </c>
      <c r="BE219" s="140">
        <f>IF(N219="základní",J219,0)</f>
        <v>0</v>
      </c>
      <c r="BF219" s="140">
        <f>IF(N219="snížená",J219,0)</f>
        <v>0</v>
      </c>
      <c r="BG219" s="140">
        <f>IF(N219="zákl. přenesená",J219,0)</f>
        <v>0</v>
      </c>
      <c r="BH219" s="140">
        <f>IF(N219="sníž. přenesená",J219,0)</f>
        <v>0</v>
      </c>
      <c r="BI219" s="140">
        <f>IF(N219="nulová",J219,0)</f>
        <v>0</v>
      </c>
      <c r="BJ219" s="17" t="s">
        <v>80</v>
      </c>
      <c r="BK219" s="140">
        <f>ROUND(I219*H219,2)</f>
        <v>0</v>
      </c>
      <c r="BL219" s="17" t="s">
        <v>255</v>
      </c>
      <c r="BM219" s="139" t="s">
        <v>4269</v>
      </c>
    </row>
    <row r="220" spans="2:65" s="1" customFormat="1" ht="16.5" customHeight="1">
      <c r="B220" s="128"/>
      <c r="C220" s="159" t="s">
        <v>755</v>
      </c>
      <c r="D220" s="159" t="s">
        <v>242</v>
      </c>
      <c r="E220" s="160" t="s">
        <v>4270</v>
      </c>
      <c r="F220" s="161" t="s">
        <v>4271</v>
      </c>
      <c r="G220" s="162" t="s">
        <v>3888</v>
      </c>
      <c r="H220" s="163">
        <v>25</v>
      </c>
      <c r="I220" s="188"/>
      <c r="J220" s="164">
        <f>ROUND(I220*H220,2)</f>
        <v>0</v>
      </c>
      <c r="K220" s="161" t="s">
        <v>1</v>
      </c>
      <c r="L220" s="165"/>
      <c r="M220" s="166" t="s">
        <v>1</v>
      </c>
      <c r="N220" s="167" t="s">
        <v>37</v>
      </c>
      <c r="O220" s="137">
        <v>0</v>
      </c>
      <c r="P220" s="137">
        <f>O220*H220</f>
        <v>0</v>
      </c>
      <c r="Q220" s="137">
        <v>0</v>
      </c>
      <c r="R220" s="137">
        <f>Q220*H220</f>
        <v>0</v>
      </c>
      <c r="S220" s="137">
        <v>0</v>
      </c>
      <c r="T220" s="138">
        <f>S220*H220</f>
        <v>0</v>
      </c>
      <c r="AR220" s="139" t="s">
        <v>357</v>
      </c>
      <c r="AT220" s="139" t="s">
        <v>242</v>
      </c>
      <c r="AU220" s="139" t="s">
        <v>82</v>
      </c>
      <c r="AY220" s="17" t="s">
        <v>158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7" t="s">
        <v>80</v>
      </c>
      <c r="BK220" s="140">
        <f>ROUND(I220*H220,2)</f>
        <v>0</v>
      </c>
      <c r="BL220" s="17" t="s">
        <v>255</v>
      </c>
      <c r="BM220" s="139" t="s">
        <v>4272</v>
      </c>
    </row>
    <row r="221" spans="2:65" s="1" customFormat="1" ht="16.5" customHeight="1">
      <c r="B221" s="128"/>
      <c r="C221" s="129" t="s">
        <v>761</v>
      </c>
      <c r="D221" s="129" t="s">
        <v>160</v>
      </c>
      <c r="E221" s="130" t="s">
        <v>4273</v>
      </c>
      <c r="F221" s="131" t="s">
        <v>4274</v>
      </c>
      <c r="G221" s="132" t="s">
        <v>310</v>
      </c>
      <c r="H221" s="133">
        <v>18</v>
      </c>
      <c r="I221" s="184"/>
      <c r="J221" s="134">
        <f>ROUND(I221*H221,2)</f>
        <v>0</v>
      </c>
      <c r="K221" s="131" t="s">
        <v>164</v>
      </c>
      <c r="L221" s="29"/>
      <c r="M221" s="135" t="s">
        <v>1</v>
      </c>
      <c r="N221" s="136" t="s">
        <v>37</v>
      </c>
      <c r="O221" s="137">
        <v>0.252</v>
      </c>
      <c r="P221" s="137">
        <f>O221*H221</f>
        <v>4.5359999999999996</v>
      </c>
      <c r="Q221" s="137">
        <v>0</v>
      </c>
      <c r="R221" s="137">
        <f>Q221*H221</f>
        <v>0</v>
      </c>
      <c r="S221" s="137">
        <v>0</v>
      </c>
      <c r="T221" s="138">
        <f>S221*H221</f>
        <v>0</v>
      </c>
      <c r="AR221" s="139" t="s">
        <v>255</v>
      </c>
      <c r="AT221" s="139" t="s">
        <v>160</v>
      </c>
      <c r="AU221" s="139" t="s">
        <v>82</v>
      </c>
      <c r="AY221" s="17" t="s">
        <v>158</v>
      </c>
      <c r="BE221" s="140">
        <f>IF(N221="základní",J221,0)</f>
        <v>0</v>
      </c>
      <c r="BF221" s="140">
        <f>IF(N221="snížená",J221,0)</f>
        <v>0</v>
      </c>
      <c r="BG221" s="140">
        <f>IF(N221="zákl. přenesená",J221,0)</f>
        <v>0</v>
      </c>
      <c r="BH221" s="140">
        <f>IF(N221="sníž. přenesená",J221,0)</f>
        <v>0</v>
      </c>
      <c r="BI221" s="140">
        <f>IF(N221="nulová",J221,0)</f>
        <v>0</v>
      </c>
      <c r="BJ221" s="17" t="s">
        <v>80</v>
      </c>
      <c r="BK221" s="140">
        <f>ROUND(I221*H221,2)</f>
        <v>0</v>
      </c>
      <c r="BL221" s="17" t="s">
        <v>255</v>
      </c>
      <c r="BM221" s="139" t="s">
        <v>4275</v>
      </c>
    </row>
    <row r="222" spans="2:65" s="13" customFormat="1">
      <c r="B222" s="147"/>
      <c r="D222" s="142" t="s">
        <v>167</v>
      </c>
      <c r="E222" s="148" t="s">
        <v>1</v>
      </c>
      <c r="F222" s="149" t="s">
        <v>4276</v>
      </c>
      <c r="H222" s="150">
        <v>18</v>
      </c>
      <c r="L222" s="147"/>
      <c r="M222" s="151"/>
      <c r="T222" s="152"/>
      <c r="AT222" s="148" t="s">
        <v>167</v>
      </c>
      <c r="AU222" s="148" t="s">
        <v>82</v>
      </c>
      <c r="AV222" s="13" t="s">
        <v>82</v>
      </c>
      <c r="AW222" s="13" t="s">
        <v>28</v>
      </c>
      <c r="AX222" s="13" t="s">
        <v>80</v>
      </c>
      <c r="AY222" s="148" t="s">
        <v>158</v>
      </c>
    </row>
    <row r="223" spans="2:65" s="1" customFormat="1" ht="16.5" customHeight="1">
      <c r="B223" s="128"/>
      <c r="C223" s="159" t="s">
        <v>766</v>
      </c>
      <c r="D223" s="159" t="s">
        <v>242</v>
      </c>
      <c r="E223" s="160" t="s">
        <v>4277</v>
      </c>
      <c r="F223" s="161" t="s">
        <v>4278</v>
      </c>
      <c r="G223" s="162" t="s">
        <v>3888</v>
      </c>
      <c r="H223" s="163">
        <v>6</v>
      </c>
      <c r="I223" s="188"/>
      <c r="J223" s="164">
        <f t="shared" ref="J223:J231" si="30">ROUND(I223*H223,2)</f>
        <v>0</v>
      </c>
      <c r="K223" s="161" t="s">
        <v>1</v>
      </c>
      <c r="L223" s="165"/>
      <c r="M223" s="166" t="s">
        <v>1</v>
      </c>
      <c r="N223" s="167" t="s">
        <v>37</v>
      </c>
      <c r="O223" s="137">
        <v>0</v>
      </c>
      <c r="P223" s="137">
        <f t="shared" ref="P223:P231" si="31">O223*H223</f>
        <v>0</v>
      </c>
      <c r="Q223" s="137">
        <v>0</v>
      </c>
      <c r="R223" s="137">
        <f t="shared" ref="R223:R231" si="32">Q223*H223</f>
        <v>0</v>
      </c>
      <c r="S223" s="137">
        <v>0</v>
      </c>
      <c r="T223" s="138">
        <f t="shared" ref="T223:T231" si="33">S223*H223</f>
        <v>0</v>
      </c>
      <c r="AR223" s="139" t="s">
        <v>357</v>
      </c>
      <c r="AT223" s="139" t="s">
        <v>242</v>
      </c>
      <c r="AU223" s="139" t="s">
        <v>82</v>
      </c>
      <c r="AY223" s="17" t="s">
        <v>158</v>
      </c>
      <c r="BE223" s="140">
        <f t="shared" ref="BE223:BE231" si="34">IF(N223="základní",J223,0)</f>
        <v>0</v>
      </c>
      <c r="BF223" s="140">
        <f t="shared" ref="BF223:BF231" si="35">IF(N223="snížená",J223,0)</f>
        <v>0</v>
      </c>
      <c r="BG223" s="140">
        <f t="shared" ref="BG223:BG231" si="36">IF(N223="zákl. přenesená",J223,0)</f>
        <v>0</v>
      </c>
      <c r="BH223" s="140">
        <f t="shared" ref="BH223:BH231" si="37">IF(N223="sníž. přenesená",J223,0)</f>
        <v>0</v>
      </c>
      <c r="BI223" s="140">
        <f t="shared" ref="BI223:BI231" si="38">IF(N223="nulová",J223,0)</f>
        <v>0</v>
      </c>
      <c r="BJ223" s="17" t="s">
        <v>80</v>
      </c>
      <c r="BK223" s="140">
        <f t="shared" ref="BK223:BK231" si="39">ROUND(I223*H223,2)</f>
        <v>0</v>
      </c>
      <c r="BL223" s="17" t="s">
        <v>255</v>
      </c>
      <c r="BM223" s="139" t="s">
        <v>4279</v>
      </c>
    </row>
    <row r="224" spans="2:65" s="1" customFormat="1" ht="16.5" customHeight="1">
      <c r="B224" s="128"/>
      <c r="C224" s="159" t="s">
        <v>770</v>
      </c>
      <c r="D224" s="159" t="s">
        <v>242</v>
      </c>
      <c r="E224" s="160" t="s">
        <v>4280</v>
      </c>
      <c r="F224" s="161" t="s">
        <v>4281</v>
      </c>
      <c r="G224" s="162" t="s">
        <v>3888</v>
      </c>
      <c r="H224" s="163">
        <v>12</v>
      </c>
      <c r="I224" s="188"/>
      <c r="J224" s="164">
        <f t="shared" si="30"/>
        <v>0</v>
      </c>
      <c r="K224" s="161" t="s">
        <v>1</v>
      </c>
      <c r="L224" s="165"/>
      <c r="M224" s="166" t="s">
        <v>1</v>
      </c>
      <c r="N224" s="167" t="s">
        <v>37</v>
      </c>
      <c r="O224" s="137">
        <v>0</v>
      </c>
      <c r="P224" s="137">
        <f t="shared" si="31"/>
        <v>0</v>
      </c>
      <c r="Q224" s="137">
        <v>0</v>
      </c>
      <c r="R224" s="137">
        <f t="shared" si="32"/>
        <v>0</v>
      </c>
      <c r="S224" s="137">
        <v>0</v>
      </c>
      <c r="T224" s="138">
        <f t="shared" si="33"/>
        <v>0</v>
      </c>
      <c r="AR224" s="139" t="s">
        <v>357</v>
      </c>
      <c r="AT224" s="139" t="s">
        <v>242</v>
      </c>
      <c r="AU224" s="139" t="s">
        <v>82</v>
      </c>
      <c r="AY224" s="17" t="s">
        <v>158</v>
      </c>
      <c r="BE224" s="140">
        <f t="shared" si="34"/>
        <v>0</v>
      </c>
      <c r="BF224" s="140">
        <f t="shared" si="35"/>
        <v>0</v>
      </c>
      <c r="BG224" s="140">
        <f t="shared" si="36"/>
        <v>0</v>
      </c>
      <c r="BH224" s="140">
        <f t="shared" si="37"/>
        <v>0</v>
      </c>
      <c r="BI224" s="140">
        <f t="shared" si="38"/>
        <v>0</v>
      </c>
      <c r="BJ224" s="17" t="s">
        <v>80</v>
      </c>
      <c r="BK224" s="140">
        <f t="shared" si="39"/>
        <v>0</v>
      </c>
      <c r="BL224" s="17" t="s">
        <v>255</v>
      </c>
      <c r="BM224" s="139" t="s">
        <v>4282</v>
      </c>
    </row>
    <row r="225" spans="2:65" s="1" customFormat="1" ht="24.2" customHeight="1">
      <c r="B225" s="128"/>
      <c r="C225" s="129" t="s">
        <v>775</v>
      </c>
      <c r="D225" s="129" t="s">
        <v>160</v>
      </c>
      <c r="E225" s="130" t="s">
        <v>4283</v>
      </c>
      <c r="F225" s="131" t="s">
        <v>4284</v>
      </c>
      <c r="G225" s="132" t="s">
        <v>237</v>
      </c>
      <c r="H225" s="133">
        <v>635</v>
      </c>
      <c r="I225" s="184"/>
      <c r="J225" s="134">
        <f t="shared" si="30"/>
        <v>0</v>
      </c>
      <c r="K225" s="131" t="s">
        <v>1</v>
      </c>
      <c r="L225" s="29"/>
      <c r="M225" s="135" t="s">
        <v>1</v>
      </c>
      <c r="N225" s="136" t="s">
        <v>37</v>
      </c>
      <c r="O225" s="137">
        <v>0</v>
      </c>
      <c r="P225" s="137">
        <f t="shared" si="31"/>
        <v>0</v>
      </c>
      <c r="Q225" s="137">
        <v>0</v>
      </c>
      <c r="R225" s="137">
        <f t="shared" si="32"/>
        <v>0</v>
      </c>
      <c r="S225" s="137">
        <v>0</v>
      </c>
      <c r="T225" s="138">
        <f t="shared" si="33"/>
        <v>0</v>
      </c>
      <c r="AR225" s="139" t="s">
        <v>255</v>
      </c>
      <c r="AT225" s="139" t="s">
        <v>160</v>
      </c>
      <c r="AU225" s="139" t="s">
        <v>82</v>
      </c>
      <c r="AY225" s="17" t="s">
        <v>158</v>
      </c>
      <c r="BE225" s="140">
        <f t="shared" si="34"/>
        <v>0</v>
      </c>
      <c r="BF225" s="140">
        <f t="shared" si="35"/>
        <v>0</v>
      </c>
      <c r="BG225" s="140">
        <f t="shared" si="36"/>
        <v>0</v>
      </c>
      <c r="BH225" s="140">
        <f t="shared" si="37"/>
        <v>0</v>
      </c>
      <c r="BI225" s="140">
        <f t="shared" si="38"/>
        <v>0</v>
      </c>
      <c r="BJ225" s="17" t="s">
        <v>80</v>
      </c>
      <c r="BK225" s="140">
        <f t="shared" si="39"/>
        <v>0</v>
      </c>
      <c r="BL225" s="17" t="s">
        <v>255</v>
      </c>
      <c r="BM225" s="139" t="s">
        <v>4285</v>
      </c>
    </row>
    <row r="226" spans="2:65" s="1" customFormat="1" ht="16.5" customHeight="1">
      <c r="B226" s="128"/>
      <c r="C226" s="129" t="s">
        <v>780</v>
      </c>
      <c r="D226" s="129" t="s">
        <v>160</v>
      </c>
      <c r="E226" s="130" t="s">
        <v>4286</v>
      </c>
      <c r="F226" s="131" t="s">
        <v>4287</v>
      </c>
      <c r="G226" s="132" t="s">
        <v>3888</v>
      </c>
      <c r="H226" s="133">
        <v>498</v>
      </c>
      <c r="I226" s="184"/>
      <c r="J226" s="134">
        <f t="shared" si="30"/>
        <v>0</v>
      </c>
      <c r="K226" s="131" t="s">
        <v>1</v>
      </c>
      <c r="L226" s="29"/>
      <c r="M226" s="135" t="s">
        <v>1</v>
      </c>
      <c r="N226" s="136" t="s">
        <v>37</v>
      </c>
      <c r="O226" s="137">
        <v>0</v>
      </c>
      <c r="P226" s="137">
        <f t="shared" si="31"/>
        <v>0</v>
      </c>
      <c r="Q226" s="137">
        <v>0</v>
      </c>
      <c r="R226" s="137">
        <f t="shared" si="32"/>
        <v>0</v>
      </c>
      <c r="S226" s="137">
        <v>0</v>
      </c>
      <c r="T226" s="138">
        <f t="shared" si="33"/>
        <v>0</v>
      </c>
      <c r="AR226" s="139" t="s">
        <v>255</v>
      </c>
      <c r="AT226" s="139" t="s">
        <v>160</v>
      </c>
      <c r="AU226" s="139" t="s">
        <v>82</v>
      </c>
      <c r="AY226" s="17" t="s">
        <v>158</v>
      </c>
      <c r="BE226" s="140">
        <f t="shared" si="34"/>
        <v>0</v>
      </c>
      <c r="BF226" s="140">
        <f t="shared" si="35"/>
        <v>0</v>
      </c>
      <c r="BG226" s="140">
        <f t="shared" si="36"/>
        <v>0</v>
      </c>
      <c r="BH226" s="140">
        <f t="shared" si="37"/>
        <v>0</v>
      </c>
      <c r="BI226" s="140">
        <f t="shared" si="38"/>
        <v>0</v>
      </c>
      <c r="BJ226" s="17" t="s">
        <v>80</v>
      </c>
      <c r="BK226" s="140">
        <f t="shared" si="39"/>
        <v>0</v>
      </c>
      <c r="BL226" s="17" t="s">
        <v>255</v>
      </c>
      <c r="BM226" s="139" t="s">
        <v>4288</v>
      </c>
    </row>
    <row r="227" spans="2:65" s="1" customFormat="1" ht="16.5" customHeight="1">
      <c r="B227" s="128"/>
      <c r="C227" s="129" t="s">
        <v>785</v>
      </c>
      <c r="D227" s="129" t="s">
        <v>160</v>
      </c>
      <c r="E227" s="130" t="s">
        <v>4289</v>
      </c>
      <c r="F227" s="131" t="s">
        <v>4290</v>
      </c>
      <c r="G227" s="132" t="s">
        <v>4291</v>
      </c>
      <c r="H227" s="133">
        <v>4.5</v>
      </c>
      <c r="I227" s="184"/>
      <c r="J227" s="134">
        <f t="shared" si="30"/>
        <v>0</v>
      </c>
      <c r="K227" s="131" t="s">
        <v>1</v>
      </c>
      <c r="L227" s="29"/>
      <c r="M227" s="135" t="s">
        <v>1</v>
      </c>
      <c r="N227" s="136" t="s">
        <v>37</v>
      </c>
      <c r="O227" s="137">
        <v>0</v>
      </c>
      <c r="P227" s="137">
        <f t="shared" si="31"/>
        <v>0</v>
      </c>
      <c r="Q227" s="137">
        <v>0</v>
      </c>
      <c r="R227" s="137">
        <f t="shared" si="32"/>
        <v>0</v>
      </c>
      <c r="S227" s="137">
        <v>0</v>
      </c>
      <c r="T227" s="138">
        <f t="shared" si="33"/>
        <v>0</v>
      </c>
      <c r="AR227" s="139" t="s">
        <v>255</v>
      </c>
      <c r="AT227" s="139" t="s">
        <v>160</v>
      </c>
      <c r="AU227" s="139" t="s">
        <v>82</v>
      </c>
      <c r="AY227" s="17" t="s">
        <v>158</v>
      </c>
      <c r="BE227" s="140">
        <f t="shared" si="34"/>
        <v>0</v>
      </c>
      <c r="BF227" s="140">
        <f t="shared" si="35"/>
        <v>0</v>
      </c>
      <c r="BG227" s="140">
        <f t="shared" si="36"/>
        <v>0</v>
      </c>
      <c r="BH227" s="140">
        <f t="shared" si="37"/>
        <v>0</v>
      </c>
      <c r="BI227" s="140">
        <f t="shared" si="38"/>
        <v>0</v>
      </c>
      <c r="BJ227" s="17" t="s">
        <v>80</v>
      </c>
      <c r="BK227" s="140">
        <f t="shared" si="39"/>
        <v>0</v>
      </c>
      <c r="BL227" s="17" t="s">
        <v>255</v>
      </c>
      <c r="BM227" s="139" t="s">
        <v>4292</v>
      </c>
    </row>
    <row r="228" spans="2:65" s="1" customFormat="1" ht="16.5" customHeight="1">
      <c r="B228" s="128"/>
      <c r="C228" s="159" t="s">
        <v>789</v>
      </c>
      <c r="D228" s="159" t="s">
        <v>242</v>
      </c>
      <c r="E228" s="160" t="s">
        <v>4293</v>
      </c>
      <c r="F228" s="161" t="s">
        <v>4294</v>
      </c>
      <c r="G228" s="162" t="s">
        <v>4291</v>
      </c>
      <c r="H228" s="163">
        <v>3</v>
      </c>
      <c r="I228" s="188"/>
      <c r="J228" s="164">
        <f t="shared" si="30"/>
        <v>0</v>
      </c>
      <c r="K228" s="161" t="s">
        <v>1</v>
      </c>
      <c r="L228" s="165"/>
      <c r="M228" s="166" t="s">
        <v>1</v>
      </c>
      <c r="N228" s="167" t="s">
        <v>37</v>
      </c>
      <c r="O228" s="137">
        <v>0</v>
      </c>
      <c r="P228" s="137">
        <f t="shared" si="31"/>
        <v>0</v>
      </c>
      <c r="Q228" s="137">
        <v>0</v>
      </c>
      <c r="R228" s="137">
        <f t="shared" si="32"/>
        <v>0</v>
      </c>
      <c r="S228" s="137">
        <v>0</v>
      </c>
      <c r="T228" s="138">
        <f t="shared" si="33"/>
        <v>0</v>
      </c>
      <c r="AR228" s="139" t="s">
        <v>357</v>
      </c>
      <c r="AT228" s="139" t="s">
        <v>242</v>
      </c>
      <c r="AU228" s="139" t="s">
        <v>82</v>
      </c>
      <c r="AY228" s="17" t="s">
        <v>158</v>
      </c>
      <c r="BE228" s="140">
        <f t="shared" si="34"/>
        <v>0</v>
      </c>
      <c r="BF228" s="140">
        <f t="shared" si="35"/>
        <v>0</v>
      </c>
      <c r="BG228" s="140">
        <f t="shared" si="36"/>
        <v>0</v>
      </c>
      <c r="BH228" s="140">
        <f t="shared" si="37"/>
        <v>0</v>
      </c>
      <c r="BI228" s="140">
        <f t="shared" si="38"/>
        <v>0</v>
      </c>
      <c r="BJ228" s="17" t="s">
        <v>80</v>
      </c>
      <c r="BK228" s="140">
        <f t="shared" si="39"/>
        <v>0</v>
      </c>
      <c r="BL228" s="17" t="s">
        <v>255</v>
      </c>
      <c r="BM228" s="139" t="s">
        <v>4295</v>
      </c>
    </row>
    <row r="229" spans="2:65" s="1" customFormat="1" ht="16.5" customHeight="1">
      <c r="B229" s="128"/>
      <c r="C229" s="159" t="s">
        <v>794</v>
      </c>
      <c r="D229" s="159" t="s">
        <v>242</v>
      </c>
      <c r="E229" s="160" t="s">
        <v>4296</v>
      </c>
      <c r="F229" s="161" t="s">
        <v>4297</v>
      </c>
      <c r="G229" s="162" t="s">
        <v>4291</v>
      </c>
      <c r="H229" s="163">
        <v>2</v>
      </c>
      <c r="I229" s="188"/>
      <c r="J229" s="164">
        <f t="shared" si="30"/>
        <v>0</v>
      </c>
      <c r="K229" s="161" t="s">
        <v>1</v>
      </c>
      <c r="L229" s="165"/>
      <c r="M229" s="166" t="s">
        <v>1</v>
      </c>
      <c r="N229" s="167" t="s">
        <v>37</v>
      </c>
      <c r="O229" s="137">
        <v>0</v>
      </c>
      <c r="P229" s="137">
        <f t="shared" si="31"/>
        <v>0</v>
      </c>
      <c r="Q229" s="137">
        <v>0</v>
      </c>
      <c r="R229" s="137">
        <f t="shared" si="32"/>
        <v>0</v>
      </c>
      <c r="S229" s="137">
        <v>0</v>
      </c>
      <c r="T229" s="138">
        <f t="shared" si="33"/>
        <v>0</v>
      </c>
      <c r="AR229" s="139" t="s">
        <v>357</v>
      </c>
      <c r="AT229" s="139" t="s">
        <v>242</v>
      </c>
      <c r="AU229" s="139" t="s">
        <v>82</v>
      </c>
      <c r="AY229" s="17" t="s">
        <v>158</v>
      </c>
      <c r="BE229" s="140">
        <f t="shared" si="34"/>
        <v>0</v>
      </c>
      <c r="BF229" s="140">
        <f t="shared" si="35"/>
        <v>0</v>
      </c>
      <c r="BG229" s="140">
        <f t="shared" si="36"/>
        <v>0</v>
      </c>
      <c r="BH229" s="140">
        <f t="shared" si="37"/>
        <v>0</v>
      </c>
      <c r="BI229" s="140">
        <f t="shared" si="38"/>
        <v>0</v>
      </c>
      <c r="BJ229" s="17" t="s">
        <v>80</v>
      </c>
      <c r="BK229" s="140">
        <f t="shared" si="39"/>
        <v>0</v>
      </c>
      <c r="BL229" s="17" t="s">
        <v>255</v>
      </c>
      <c r="BM229" s="139" t="s">
        <v>4298</v>
      </c>
    </row>
    <row r="230" spans="2:65" s="1" customFormat="1" ht="16.5" customHeight="1">
      <c r="B230" s="128"/>
      <c r="C230" s="159" t="s">
        <v>798</v>
      </c>
      <c r="D230" s="159" t="s">
        <v>242</v>
      </c>
      <c r="E230" s="160" t="s">
        <v>4299</v>
      </c>
      <c r="F230" s="161" t="s">
        <v>4300</v>
      </c>
      <c r="G230" s="162" t="s">
        <v>4291</v>
      </c>
      <c r="H230" s="163">
        <v>3</v>
      </c>
      <c r="I230" s="188"/>
      <c r="J230" s="164">
        <f t="shared" si="30"/>
        <v>0</v>
      </c>
      <c r="K230" s="161" t="s">
        <v>1</v>
      </c>
      <c r="L230" s="165"/>
      <c r="M230" s="166" t="s">
        <v>1</v>
      </c>
      <c r="N230" s="167" t="s">
        <v>37</v>
      </c>
      <c r="O230" s="137">
        <v>0</v>
      </c>
      <c r="P230" s="137">
        <f t="shared" si="31"/>
        <v>0</v>
      </c>
      <c r="Q230" s="137">
        <v>0</v>
      </c>
      <c r="R230" s="137">
        <f t="shared" si="32"/>
        <v>0</v>
      </c>
      <c r="S230" s="137">
        <v>0</v>
      </c>
      <c r="T230" s="138">
        <f t="shared" si="33"/>
        <v>0</v>
      </c>
      <c r="AR230" s="139" t="s">
        <v>357</v>
      </c>
      <c r="AT230" s="139" t="s">
        <v>242</v>
      </c>
      <c r="AU230" s="139" t="s">
        <v>82</v>
      </c>
      <c r="AY230" s="17" t="s">
        <v>158</v>
      </c>
      <c r="BE230" s="140">
        <f t="shared" si="34"/>
        <v>0</v>
      </c>
      <c r="BF230" s="140">
        <f t="shared" si="35"/>
        <v>0</v>
      </c>
      <c r="BG230" s="140">
        <f t="shared" si="36"/>
        <v>0</v>
      </c>
      <c r="BH230" s="140">
        <f t="shared" si="37"/>
        <v>0</v>
      </c>
      <c r="BI230" s="140">
        <f t="shared" si="38"/>
        <v>0</v>
      </c>
      <c r="BJ230" s="17" t="s">
        <v>80</v>
      </c>
      <c r="BK230" s="140">
        <f t="shared" si="39"/>
        <v>0</v>
      </c>
      <c r="BL230" s="17" t="s">
        <v>255</v>
      </c>
      <c r="BM230" s="139" t="s">
        <v>4301</v>
      </c>
    </row>
    <row r="231" spans="2:65" s="1" customFormat="1" ht="49.15" customHeight="1">
      <c r="B231" s="128"/>
      <c r="C231" s="129" t="s">
        <v>802</v>
      </c>
      <c r="D231" s="129" t="s">
        <v>160</v>
      </c>
      <c r="E231" s="130" t="s">
        <v>4302</v>
      </c>
      <c r="F231" s="131" t="s">
        <v>4303</v>
      </c>
      <c r="G231" s="132" t="s">
        <v>4304</v>
      </c>
      <c r="H231" s="133">
        <v>1</v>
      </c>
      <c r="I231" s="184"/>
      <c r="J231" s="134">
        <f t="shared" si="30"/>
        <v>0</v>
      </c>
      <c r="K231" s="131" t="s">
        <v>1</v>
      </c>
      <c r="L231" s="29"/>
      <c r="M231" s="135" t="s">
        <v>1</v>
      </c>
      <c r="N231" s="136" t="s">
        <v>37</v>
      </c>
      <c r="O231" s="137">
        <v>0</v>
      </c>
      <c r="P231" s="137">
        <f t="shared" si="31"/>
        <v>0</v>
      </c>
      <c r="Q231" s="137">
        <v>0</v>
      </c>
      <c r="R231" s="137">
        <f t="shared" si="32"/>
        <v>0</v>
      </c>
      <c r="S231" s="137">
        <v>1.25</v>
      </c>
      <c r="T231" s="138">
        <f t="shared" si="33"/>
        <v>1.25</v>
      </c>
      <c r="AR231" s="139" t="s">
        <v>255</v>
      </c>
      <c r="AT231" s="139" t="s">
        <v>160</v>
      </c>
      <c r="AU231" s="139" t="s">
        <v>82</v>
      </c>
      <c r="AY231" s="17" t="s">
        <v>158</v>
      </c>
      <c r="BE231" s="140">
        <f t="shared" si="34"/>
        <v>0</v>
      </c>
      <c r="BF231" s="140">
        <f t="shared" si="35"/>
        <v>0</v>
      </c>
      <c r="BG231" s="140">
        <f t="shared" si="36"/>
        <v>0</v>
      </c>
      <c r="BH231" s="140">
        <f t="shared" si="37"/>
        <v>0</v>
      </c>
      <c r="BI231" s="140">
        <f t="shared" si="38"/>
        <v>0</v>
      </c>
      <c r="BJ231" s="17" t="s">
        <v>80</v>
      </c>
      <c r="BK231" s="140">
        <f t="shared" si="39"/>
        <v>0</v>
      </c>
      <c r="BL231" s="17" t="s">
        <v>255</v>
      </c>
      <c r="BM231" s="139" t="s">
        <v>4305</v>
      </c>
    </row>
    <row r="232" spans="2:65" s="11" customFormat="1" ht="22.9" customHeight="1">
      <c r="B232" s="117"/>
      <c r="D232" s="118" t="s">
        <v>71</v>
      </c>
      <c r="E232" s="126" t="s">
        <v>4306</v>
      </c>
      <c r="F232" s="126" t="s">
        <v>4307</v>
      </c>
      <c r="J232" s="127">
        <f>BK232</f>
        <v>0</v>
      </c>
      <c r="L232" s="117"/>
      <c r="M232" s="121"/>
      <c r="P232" s="122">
        <f>SUM(P233:P239)</f>
        <v>1.619</v>
      </c>
      <c r="R232" s="122">
        <f>SUM(R233:R239)</f>
        <v>1.47E-3</v>
      </c>
      <c r="T232" s="123">
        <f>SUM(T233:T239)</f>
        <v>0</v>
      </c>
      <c r="AR232" s="118" t="s">
        <v>82</v>
      </c>
      <c r="AT232" s="124" t="s">
        <v>71</v>
      </c>
      <c r="AU232" s="124" t="s">
        <v>80</v>
      </c>
      <c r="AY232" s="118" t="s">
        <v>158</v>
      </c>
      <c r="BK232" s="125">
        <f>SUM(BK233:BK239)</f>
        <v>0</v>
      </c>
    </row>
    <row r="233" spans="2:65" s="1" customFormat="1" ht="56.25" customHeight="1">
      <c r="B233" s="128"/>
      <c r="C233" s="129" t="s">
        <v>806</v>
      </c>
      <c r="D233" s="129" t="s">
        <v>160</v>
      </c>
      <c r="E233" s="130" t="s">
        <v>4308</v>
      </c>
      <c r="F233" s="131" t="s">
        <v>4734</v>
      </c>
      <c r="G233" s="132" t="s">
        <v>228</v>
      </c>
      <c r="H233" s="133">
        <v>1</v>
      </c>
      <c r="I233" s="184"/>
      <c r="J233" s="134">
        <f>ROUND(I233*H233,2)</f>
        <v>0</v>
      </c>
      <c r="K233" s="131" t="s">
        <v>1</v>
      </c>
      <c r="L233" s="29"/>
      <c r="M233" s="135" t="s">
        <v>1</v>
      </c>
      <c r="N233" s="136" t="s">
        <v>37</v>
      </c>
      <c r="O233" s="137">
        <v>0</v>
      </c>
      <c r="P233" s="137">
        <f>O233*H233</f>
        <v>0</v>
      </c>
      <c r="Q233" s="137">
        <v>0</v>
      </c>
      <c r="R233" s="137">
        <f>Q233*H233</f>
        <v>0</v>
      </c>
      <c r="S233" s="137">
        <v>0</v>
      </c>
      <c r="T233" s="138">
        <f>S233*H233</f>
        <v>0</v>
      </c>
      <c r="AR233" s="139" t="s">
        <v>255</v>
      </c>
      <c r="AT233" s="139" t="s">
        <v>160</v>
      </c>
      <c r="AU233" s="139" t="s">
        <v>82</v>
      </c>
      <c r="AY233" s="17" t="s">
        <v>158</v>
      </c>
      <c r="BE233" s="140">
        <f>IF(N233="základní",J233,0)</f>
        <v>0</v>
      </c>
      <c r="BF233" s="140">
        <f>IF(N233="snížená",J233,0)</f>
        <v>0</v>
      </c>
      <c r="BG233" s="140">
        <f>IF(N233="zákl. přenesená",J233,0)</f>
        <v>0</v>
      </c>
      <c r="BH233" s="140">
        <f>IF(N233="sníž. přenesená",J233,0)</f>
        <v>0</v>
      </c>
      <c r="BI233" s="140">
        <f>IF(N233="nulová",J233,0)</f>
        <v>0</v>
      </c>
      <c r="BJ233" s="17" t="s">
        <v>80</v>
      </c>
      <c r="BK233" s="140">
        <f>ROUND(I233*H233,2)</f>
        <v>0</v>
      </c>
      <c r="BL233" s="17" t="s">
        <v>255</v>
      </c>
      <c r="BM233" s="139" t="s">
        <v>4309</v>
      </c>
    </row>
    <row r="234" spans="2:65" s="13" customFormat="1">
      <c r="B234" s="147"/>
      <c r="D234" s="142" t="s">
        <v>167</v>
      </c>
      <c r="E234" s="148" t="s">
        <v>1</v>
      </c>
      <c r="F234" s="149" t="s">
        <v>4310</v>
      </c>
      <c r="H234" s="150">
        <v>1</v>
      </c>
      <c r="L234" s="147"/>
      <c r="M234" s="151"/>
      <c r="T234" s="152"/>
      <c r="AT234" s="148" t="s">
        <v>167</v>
      </c>
      <c r="AU234" s="148" t="s">
        <v>82</v>
      </c>
      <c r="AV234" s="13" t="s">
        <v>82</v>
      </c>
      <c r="AW234" s="13" t="s">
        <v>28</v>
      </c>
      <c r="AX234" s="13" t="s">
        <v>80</v>
      </c>
      <c r="AY234" s="148" t="s">
        <v>158</v>
      </c>
    </row>
    <row r="235" spans="2:65" s="1" customFormat="1" ht="37.9" customHeight="1">
      <c r="B235" s="128"/>
      <c r="C235" s="129" t="s">
        <v>817</v>
      </c>
      <c r="D235" s="129" t="s">
        <v>160</v>
      </c>
      <c r="E235" s="130" t="s">
        <v>4311</v>
      </c>
      <c r="F235" s="131" t="s">
        <v>4312</v>
      </c>
      <c r="G235" s="132" t="s">
        <v>237</v>
      </c>
      <c r="H235" s="133">
        <v>1</v>
      </c>
      <c r="I235" s="184"/>
      <c r="J235" s="134">
        <f>ROUND(I235*H235,2)</f>
        <v>0</v>
      </c>
      <c r="K235" s="131" t="s">
        <v>1</v>
      </c>
      <c r="L235" s="29"/>
      <c r="M235" s="135" t="s">
        <v>1</v>
      </c>
      <c r="N235" s="136" t="s">
        <v>37</v>
      </c>
      <c r="O235" s="137">
        <v>1.331</v>
      </c>
      <c r="P235" s="137">
        <f>O235*H235</f>
        <v>1.331</v>
      </c>
      <c r="Q235" s="137">
        <v>0</v>
      </c>
      <c r="R235" s="137">
        <f>Q235*H235</f>
        <v>0</v>
      </c>
      <c r="S235" s="137">
        <v>0</v>
      </c>
      <c r="T235" s="138">
        <f>S235*H235</f>
        <v>0</v>
      </c>
      <c r="AR235" s="139" t="s">
        <v>255</v>
      </c>
      <c r="AT235" s="139" t="s">
        <v>160</v>
      </c>
      <c r="AU235" s="139" t="s">
        <v>82</v>
      </c>
      <c r="AY235" s="17" t="s">
        <v>158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7" t="s">
        <v>80</v>
      </c>
      <c r="BK235" s="140">
        <f>ROUND(I235*H235,2)</f>
        <v>0</v>
      </c>
      <c r="BL235" s="17" t="s">
        <v>255</v>
      </c>
      <c r="BM235" s="139" t="s">
        <v>4313</v>
      </c>
    </row>
    <row r="236" spans="2:65" s="1" customFormat="1" ht="24.2" customHeight="1">
      <c r="B236" s="128"/>
      <c r="C236" s="129" t="s">
        <v>821</v>
      </c>
      <c r="D236" s="129" t="s">
        <v>160</v>
      </c>
      <c r="E236" s="130" t="s">
        <v>4314</v>
      </c>
      <c r="F236" s="131" t="s">
        <v>4315</v>
      </c>
      <c r="G236" s="132" t="s">
        <v>237</v>
      </c>
      <c r="H236" s="133">
        <v>4</v>
      </c>
      <c r="I236" s="184"/>
      <c r="J236" s="134">
        <f>ROUND(I236*H236,2)</f>
        <v>0</v>
      </c>
      <c r="K236" s="131" t="s">
        <v>164</v>
      </c>
      <c r="L236" s="29"/>
      <c r="M236" s="135" t="s">
        <v>1</v>
      </c>
      <c r="N236" s="136" t="s">
        <v>37</v>
      </c>
      <c r="O236" s="137">
        <v>7.1999999999999995E-2</v>
      </c>
      <c r="P236" s="137">
        <f>O236*H236</f>
        <v>0.28799999999999998</v>
      </c>
      <c r="Q236" s="137">
        <v>0</v>
      </c>
      <c r="R236" s="137">
        <f>Q236*H236</f>
        <v>0</v>
      </c>
      <c r="S236" s="137">
        <v>0</v>
      </c>
      <c r="T236" s="138">
        <f>S236*H236</f>
        <v>0</v>
      </c>
      <c r="AR236" s="139" t="s">
        <v>255</v>
      </c>
      <c r="AT236" s="139" t="s">
        <v>160</v>
      </c>
      <c r="AU236" s="139" t="s">
        <v>82</v>
      </c>
      <c r="AY236" s="17" t="s">
        <v>158</v>
      </c>
      <c r="BE236" s="140">
        <f>IF(N236="základní",J236,0)</f>
        <v>0</v>
      </c>
      <c r="BF236" s="140">
        <f>IF(N236="snížená",J236,0)</f>
        <v>0</v>
      </c>
      <c r="BG236" s="140">
        <f>IF(N236="zákl. přenesená",J236,0)</f>
        <v>0</v>
      </c>
      <c r="BH236" s="140">
        <f>IF(N236="sníž. přenesená",J236,0)</f>
        <v>0</v>
      </c>
      <c r="BI236" s="140">
        <f>IF(N236="nulová",J236,0)</f>
        <v>0</v>
      </c>
      <c r="BJ236" s="17" t="s">
        <v>80</v>
      </c>
      <c r="BK236" s="140">
        <f>ROUND(I236*H236,2)</f>
        <v>0</v>
      </c>
      <c r="BL236" s="17" t="s">
        <v>255</v>
      </c>
      <c r="BM236" s="139" t="s">
        <v>4316</v>
      </c>
    </row>
    <row r="237" spans="2:65" s="13" customFormat="1">
      <c r="B237" s="147"/>
      <c r="D237" s="142" t="s">
        <v>167</v>
      </c>
      <c r="E237" s="148" t="s">
        <v>1</v>
      </c>
      <c r="F237" s="149" t="s">
        <v>4317</v>
      </c>
      <c r="H237" s="150">
        <v>4</v>
      </c>
      <c r="L237" s="147"/>
      <c r="M237" s="151"/>
      <c r="T237" s="152"/>
      <c r="AT237" s="148" t="s">
        <v>167</v>
      </c>
      <c r="AU237" s="148" t="s">
        <v>82</v>
      </c>
      <c r="AV237" s="13" t="s">
        <v>82</v>
      </c>
      <c r="AW237" s="13" t="s">
        <v>28</v>
      </c>
      <c r="AX237" s="13" t="s">
        <v>80</v>
      </c>
      <c r="AY237" s="148" t="s">
        <v>158</v>
      </c>
    </row>
    <row r="238" spans="2:65" s="1" customFormat="1" ht="24.2" customHeight="1">
      <c r="B238" s="128"/>
      <c r="C238" s="159" t="s">
        <v>829</v>
      </c>
      <c r="D238" s="159" t="s">
        <v>242</v>
      </c>
      <c r="E238" s="160" t="s">
        <v>4318</v>
      </c>
      <c r="F238" s="161" t="s">
        <v>4319</v>
      </c>
      <c r="G238" s="162" t="s">
        <v>237</v>
      </c>
      <c r="H238" s="163">
        <v>4.2</v>
      </c>
      <c r="I238" s="188"/>
      <c r="J238" s="164">
        <f>ROUND(I238*H238,2)</f>
        <v>0</v>
      </c>
      <c r="K238" s="161" t="s">
        <v>164</v>
      </c>
      <c r="L238" s="165"/>
      <c r="M238" s="166" t="s">
        <v>1</v>
      </c>
      <c r="N238" s="167" t="s">
        <v>37</v>
      </c>
      <c r="O238" s="137">
        <v>0</v>
      </c>
      <c r="P238" s="137">
        <f>O238*H238</f>
        <v>0</v>
      </c>
      <c r="Q238" s="137">
        <v>3.5E-4</v>
      </c>
      <c r="R238" s="137">
        <f>Q238*H238</f>
        <v>1.47E-3</v>
      </c>
      <c r="S238" s="137">
        <v>0</v>
      </c>
      <c r="T238" s="138">
        <f>S238*H238</f>
        <v>0</v>
      </c>
      <c r="AR238" s="139" t="s">
        <v>357</v>
      </c>
      <c r="AT238" s="139" t="s">
        <v>242</v>
      </c>
      <c r="AU238" s="139" t="s">
        <v>82</v>
      </c>
      <c r="AY238" s="17" t="s">
        <v>158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7" t="s">
        <v>80</v>
      </c>
      <c r="BK238" s="140">
        <f>ROUND(I238*H238,2)</f>
        <v>0</v>
      </c>
      <c r="BL238" s="17" t="s">
        <v>255</v>
      </c>
      <c r="BM238" s="139" t="s">
        <v>4320</v>
      </c>
    </row>
    <row r="239" spans="2:65" s="13" customFormat="1">
      <c r="B239" s="147"/>
      <c r="D239" s="142" t="s">
        <v>167</v>
      </c>
      <c r="F239" s="149" t="s">
        <v>4321</v>
      </c>
      <c r="H239" s="150">
        <v>4.2</v>
      </c>
      <c r="L239" s="147"/>
      <c r="M239" s="151"/>
      <c r="T239" s="152"/>
      <c r="AT239" s="148" t="s">
        <v>167</v>
      </c>
      <c r="AU239" s="148" t="s">
        <v>82</v>
      </c>
      <c r="AV239" s="13" t="s">
        <v>82</v>
      </c>
      <c r="AW239" s="13" t="s">
        <v>3</v>
      </c>
      <c r="AX239" s="13" t="s">
        <v>80</v>
      </c>
      <c r="AY239" s="148" t="s">
        <v>158</v>
      </c>
    </row>
    <row r="240" spans="2:65" s="11" customFormat="1" ht="22.9" customHeight="1">
      <c r="B240" s="117"/>
      <c r="D240" s="118" t="s">
        <v>71</v>
      </c>
      <c r="E240" s="126" t="s">
        <v>4322</v>
      </c>
      <c r="F240" s="126" t="s">
        <v>4323</v>
      </c>
      <c r="J240" s="127">
        <f>BK240</f>
        <v>0</v>
      </c>
      <c r="L240" s="117"/>
      <c r="M240" s="121"/>
      <c r="P240" s="122">
        <f>SUM(P241:P300)</f>
        <v>64.483999999999995</v>
      </c>
      <c r="R240" s="122">
        <f>SUM(R241:R300)</f>
        <v>3.62E-3</v>
      </c>
      <c r="T240" s="123">
        <f>SUM(T241:T300)</f>
        <v>0.1</v>
      </c>
      <c r="AR240" s="118" t="s">
        <v>82</v>
      </c>
      <c r="AT240" s="124" t="s">
        <v>71</v>
      </c>
      <c r="AU240" s="124" t="s">
        <v>80</v>
      </c>
      <c r="AY240" s="118" t="s">
        <v>158</v>
      </c>
      <c r="BK240" s="125">
        <f>SUM(BK241:BK300)</f>
        <v>0</v>
      </c>
    </row>
    <row r="241" spans="2:65" s="1" customFormat="1" ht="24.2" customHeight="1">
      <c r="B241" s="128"/>
      <c r="C241" s="129" t="s">
        <v>834</v>
      </c>
      <c r="D241" s="129" t="s">
        <v>160</v>
      </c>
      <c r="E241" s="130" t="s">
        <v>4324</v>
      </c>
      <c r="F241" s="131" t="s">
        <v>4325</v>
      </c>
      <c r="G241" s="132" t="s">
        <v>310</v>
      </c>
      <c r="H241" s="133">
        <v>2</v>
      </c>
      <c r="I241" s="184"/>
      <c r="J241" s="134">
        <f>ROUND(I241*H241,2)</f>
        <v>0</v>
      </c>
      <c r="K241" s="131" t="s">
        <v>1</v>
      </c>
      <c r="L241" s="29"/>
      <c r="M241" s="135" t="s">
        <v>1</v>
      </c>
      <c r="N241" s="136" t="s">
        <v>37</v>
      </c>
      <c r="O241" s="137">
        <v>1.1599999999999999</v>
      </c>
      <c r="P241" s="137">
        <f>O241*H241</f>
        <v>2.3199999999999998</v>
      </c>
      <c r="Q241" s="137">
        <v>0</v>
      </c>
      <c r="R241" s="137">
        <f>Q241*H241</f>
        <v>0</v>
      </c>
      <c r="S241" s="137">
        <v>0</v>
      </c>
      <c r="T241" s="138">
        <f>S241*H241</f>
        <v>0</v>
      </c>
      <c r="AR241" s="139" t="s">
        <v>255</v>
      </c>
      <c r="AT241" s="139" t="s">
        <v>160</v>
      </c>
      <c r="AU241" s="139" t="s">
        <v>82</v>
      </c>
      <c r="AY241" s="17" t="s">
        <v>158</v>
      </c>
      <c r="BE241" s="140">
        <f>IF(N241="základní",J241,0)</f>
        <v>0</v>
      </c>
      <c r="BF241" s="140">
        <f>IF(N241="snížená",J241,0)</f>
        <v>0</v>
      </c>
      <c r="BG241" s="140">
        <f>IF(N241="zákl. přenesená",J241,0)</f>
        <v>0</v>
      </c>
      <c r="BH241" s="140">
        <f>IF(N241="sníž. přenesená",J241,0)</f>
        <v>0</v>
      </c>
      <c r="BI241" s="140">
        <f>IF(N241="nulová",J241,0)</f>
        <v>0</v>
      </c>
      <c r="BJ241" s="17" t="s">
        <v>80</v>
      </c>
      <c r="BK241" s="140">
        <f>ROUND(I241*H241,2)</f>
        <v>0</v>
      </c>
      <c r="BL241" s="17" t="s">
        <v>255</v>
      </c>
      <c r="BM241" s="139" t="s">
        <v>4326</v>
      </c>
    </row>
    <row r="242" spans="2:65" s="13" customFormat="1">
      <c r="B242" s="147"/>
      <c r="D242" s="142" t="s">
        <v>167</v>
      </c>
      <c r="E242" s="148" t="s">
        <v>1</v>
      </c>
      <c r="F242" s="149" t="s">
        <v>670</v>
      </c>
      <c r="H242" s="150">
        <v>2</v>
      </c>
      <c r="L242" s="147"/>
      <c r="M242" s="151"/>
      <c r="T242" s="152"/>
      <c r="AT242" s="148" t="s">
        <v>167</v>
      </c>
      <c r="AU242" s="148" t="s">
        <v>82</v>
      </c>
      <c r="AV242" s="13" t="s">
        <v>82</v>
      </c>
      <c r="AW242" s="13" t="s">
        <v>28</v>
      </c>
      <c r="AX242" s="13" t="s">
        <v>80</v>
      </c>
      <c r="AY242" s="148" t="s">
        <v>158</v>
      </c>
    </row>
    <row r="243" spans="2:65" s="1" customFormat="1" ht="24.2" customHeight="1">
      <c r="B243" s="128"/>
      <c r="C243" s="159" t="s">
        <v>839</v>
      </c>
      <c r="D243" s="159" t="s">
        <v>242</v>
      </c>
      <c r="E243" s="160" t="s">
        <v>4327</v>
      </c>
      <c r="F243" s="161" t="s">
        <v>4328</v>
      </c>
      <c r="G243" s="162" t="s">
        <v>3888</v>
      </c>
      <c r="H243" s="163">
        <v>1</v>
      </c>
      <c r="I243" s="188"/>
      <c r="J243" s="164">
        <f>ROUND(I243*H243,2)</f>
        <v>0</v>
      </c>
      <c r="K243" s="161" t="s">
        <v>1</v>
      </c>
      <c r="L243" s="165"/>
      <c r="M243" s="166" t="s">
        <v>1</v>
      </c>
      <c r="N243" s="167" t="s">
        <v>37</v>
      </c>
      <c r="O243" s="137">
        <v>0</v>
      </c>
      <c r="P243" s="137">
        <f>O243*H243</f>
        <v>0</v>
      </c>
      <c r="Q243" s="137">
        <v>0</v>
      </c>
      <c r="R243" s="137">
        <f>Q243*H243</f>
        <v>0</v>
      </c>
      <c r="S243" s="137">
        <v>0</v>
      </c>
      <c r="T243" s="138">
        <f>S243*H243</f>
        <v>0</v>
      </c>
      <c r="AR243" s="139" t="s">
        <v>357</v>
      </c>
      <c r="AT243" s="139" t="s">
        <v>242</v>
      </c>
      <c r="AU243" s="139" t="s">
        <v>82</v>
      </c>
      <c r="AY243" s="17" t="s">
        <v>158</v>
      </c>
      <c r="BE243" s="140">
        <f>IF(N243="základní",J243,0)</f>
        <v>0</v>
      </c>
      <c r="BF243" s="140">
        <f>IF(N243="snížená",J243,0)</f>
        <v>0</v>
      </c>
      <c r="BG243" s="140">
        <f>IF(N243="zákl. přenesená",J243,0)</f>
        <v>0</v>
      </c>
      <c r="BH243" s="140">
        <f>IF(N243="sníž. přenesená",J243,0)</f>
        <v>0</v>
      </c>
      <c r="BI243" s="140">
        <f>IF(N243="nulová",J243,0)</f>
        <v>0</v>
      </c>
      <c r="BJ243" s="17" t="s">
        <v>80</v>
      </c>
      <c r="BK243" s="140">
        <f>ROUND(I243*H243,2)</f>
        <v>0</v>
      </c>
      <c r="BL243" s="17" t="s">
        <v>255</v>
      </c>
      <c r="BM243" s="139" t="s">
        <v>4329</v>
      </c>
    </row>
    <row r="244" spans="2:65" s="1" customFormat="1" ht="24.2" customHeight="1">
      <c r="B244" s="128"/>
      <c r="C244" s="159" t="s">
        <v>844</v>
      </c>
      <c r="D244" s="159" t="s">
        <v>242</v>
      </c>
      <c r="E244" s="160" t="s">
        <v>4330</v>
      </c>
      <c r="F244" s="161" t="s">
        <v>4331</v>
      </c>
      <c r="G244" s="162" t="s">
        <v>3888</v>
      </c>
      <c r="H244" s="163">
        <v>1</v>
      </c>
      <c r="I244" s="188"/>
      <c r="J244" s="164">
        <f>ROUND(I244*H244,2)</f>
        <v>0</v>
      </c>
      <c r="K244" s="161" t="s">
        <v>1</v>
      </c>
      <c r="L244" s="165"/>
      <c r="M244" s="166" t="s">
        <v>1</v>
      </c>
      <c r="N244" s="167" t="s">
        <v>37</v>
      </c>
      <c r="O244" s="137">
        <v>0</v>
      </c>
      <c r="P244" s="137">
        <f>O244*H244</f>
        <v>0</v>
      </c>
      <c r="Q244" s="137">
        <v>0</v>
      </c>
      <c r="R244" s="137">
        <f>Q244*H244</f>
        <v>0</v>
      </c>
      <c r="S244" s="137">
        <v>0</v>
      </c>
      <c r="T244" s="138">
        <f>S244*H244</f>
        <v>0</v>
      </c>
      <c r="AR244" s="139" t="s">
        <v>357</v>
      </c>
      <c r="AT244" s="139" t="s">
        <v>242</v>
      </c>
      <c r="AU244" s="139" t="s">
        <v>82</v>
      </c>
      <c r="AY244" s="17" t="s">
        <v>158</v>
      </c>
      <c r="BE244" s="140">
        <f>IF(N244="základní",J244,0)</f>
        <v>0</v>
      </c>
      <c r="BF244" s="140">
        <f>IF(N244="snížená",J244,0)</f>
        <v>0</v>
      </c>
      <c r="BG244" s="140">
        <f>IF(N244="zákl. přenesená",J244,0)</f>
        <v>0</v>
      </c>
      <c r="BH244" s="140">
        <f>IF(N244="sníž. přenesená",J244,0)</f>
        <v>0</v>
      </c>
      <c r="BI244" s="140">
        <f>IF(N244="nulová",J244,0)</f>
        <v>0</v>
      </c>
      <c r="BJ244" s="17" t="s">
        <v>80</v>
      </c>
      <c r="BK244" s="140">
        <f>ROUND(I244*H244,2)</f>
        <v>0</v>
      </c>
      <c r="BL244" s="17" t="s">
        <v>255</v>
      </c>
      <c r="BM244" s="139" t="s">
        <v>4332</v>
      </c>
    </row>
    <row r="245" spans="2:65" s="1" customFormat="1" ht="24.2" customHeight="1">
      <c r="B245" s="128"/>
      <c r="C245" s="129" t="s">
        <v>853</v>
      </c>
      <c r="D245" s="129" t="s">
        <v>160</v>
      </c>
      <c r="E245" s="130" t="s">
        <v>4333</v>
      </c>
      <c r="F245" s="131" t="s">
        <v>4334</v>
      </c>
      <c r="G245" s="132" t="s">
        <v>310</v>
      </c>
      <c r="H245" s="133">
        <v>2</v>
      </c>
      <c r="I245" s="184"/>
      <c r="J245" s="134">
        <f>ROUND(I245*H245,2)</f>
        <v>0</v>
      </c>
      <c r="K245" s="131" t="s">
        <v>1</v>
      </c>
      <c r="L245" s="29"/>
      <c r="M245" s="135" t="s">
        <v>1</v>
      </c>
      <c r="N245" s="136" t="s">
        <v>37</v>
      </c>
      <c r="O245" s="137">
        <v>1.1599999999999999</v>
      </c>
      <c r="P245" s="137">
        <f>O245*H245</f>
        <v>2.3199999999999998</v>
      </c>
      <c r="Q245" s="137">
        <v>0</v>
      </c>
      <c r="R245" s="137">
        <f>Q245*H245</f>
        <v>0</v>
      </c>
      <c r="S245" s="137">
        <v>0</v>
      </c>
      <c r="T245" s="138">
        <f>S245*H245</f>
        <v>0</v>
      </c>
      <c r="AR245" s="139" t="s">
        <v>255</v>
      </c>
      <c r="AT245" s="139" t="s">
        <v>160</v>
      </c>
      <c r="AU245" s="139" t="s">
        <v>82</v>
      </c>
      <c r="AY245" s="17" t="s">
        <v>158</v>
      </c>
      <c r="BE245" s="140">
        <f>IF(N245="základní",J245,0)</f>
        <v>0</v>
      </c>
      <c r="BF245" s="140">
        <f>IF(N245="snížená",J245,0)</f>
        <v>0</v>
      </c>
      <c r="BG245" s="140">
        <f>IF(N245="zákl. přenesená",J245,0)</f>
        <v>0</v>
      </c>
      <c r="BH245" s="140">
        <f>IF(N245="sníž. přenesená",J245,0)</f>
        <v>0</v>
      </c>
      <c r="BI245" s="140">
        <f>IF(N245="nulová",J245,0)</f>
        <v>0</v>
      </c>
      <c r="BJ245" s="17" t="s">
        <v>80</v>
      </c>
      <c r="BK245" s="140">
        <f>ROUND(I245*H245,2)</f>
        <v>0</v>
      </c>
      <c r="BL245" s="17" t="s">
        <v>255</v>
      </c>
      <c r="BM245" s="139" t="s">
        <v>4335</v>
      </c>
    </row>
    <row r="246" spans="2:65" s="13" customFormat="1">
      <c r="B246" s="147"/>
      <c r="D246" s="142" t="s">
        <v>167</v>
      </c>
      <c r="E246" s="148" t="s">
        <v>1</v>
      </c>
      <c r="F246" s="149" t="s">
        <v>670</v>
      </c>
      <c r="H246" s="150">
        <v>2</v>
      </c>
      <c r="L246" s="147"/>
      <c r="M246" s="151"/>
      <c r="T246" s="152"/>
      <c r="AT246" s="148" t="s">
        <v>167</v>
      </c>
      <c r="AU246" s="148" t="s">
        <v>82</v>
      </c>
      <c r="AV246" s="13" t="s">
        <v>82</v>
      </c>
      <c r="AW246" s="13" t="s">
        <v>28</v>
      </c>
      <c r="AX246" s="13" t="s">
        <v>80</v>
      </c>
      <c r="AY246" s="148" t="s">
        <v>158</v>
      </c>
    </row>
    <row r="247" spans="2:65" s="1" customFormat="1" ht="24.2" customHeight="1">
      <c r="B247" s="128"/>
      <c r="C247" s="159" t="s">
        <v>868</v>
      </c>
      <c r="D247" s="159" t="s">
        <v>242</v>
      </c>
      <c r="E247" s="160" t="s">
        <v>4336</v>
      </c>
      <c r="F247" s="161" t="s">
        <v>4337</v>
      </c>
      <c r="G247" s="162" t="s">
        <v>3888</v>
      </c>
      <c r="H247" s="163">
        <v>1</v>
      </c>
      <c r="I247" s="188"/>
      <c r="J247" s="164">
        <f>ROUND(I247*H247,2)</f>
        <v>0</v>
      </c>
      <c r="K247" s="161" t="s">
        <v>1</v>
      </c>
      <c r="L247" s="165"/>
      <c r="M247" s="166" t="s">
        <v>1</v>
      </c>
      <c r="N247" s="167" t="s">
        <v>37</v>
      </c>
      <c r="O247" s="137">
        <v>0</v>
      </c>
      <c r="P247" s="137">
        <f>O247*H247</f>
        <v>0</v>
      </c>
      <c r="Q247" s="137">
        <v>0</v>
      </c>
      <c r="R247" s="137">
        <f>Q247*H247</f>
        <v>0</v>
      </c>
      <c r="S247" s="137">
        <v>0</v>
      </c>
      <c r="T247" s="138">
        <f>S247*H247</f>
        <v>0</v>
      </c>
      <c r="AR247" s="139" t="s">
        <v>357</v>
      </c>
      <c r="AT247" s="139" t="s">
        <v>242</v>
      </c>
      <c r="AU247" s="139" t="s">
        <v>82</v>
      </c>
      <c r="AY247" s="17" t="s">
        <v>158</v>
      </c>
      <c r="BE247" s="140">
        <f>IF(N247="základní",J247,0)</f>
        <v>0</v>
      </c>
      <c r="BF247" s="140">
        <f>IF(N247="snížená",J247,0)</f>
        <v>0</v>
      </c>
      <c r="BG247" s="140">
        <f>IF(N247="zákl. přenesená",J247,0)</f>
        <v>0</v>
      </c>
      <c r="BH247" s="140">
        <f>IF(N247="sníž. přenesená",J247,0)</f>
        <v>0</v>
      </c>
      <c r="BI247" s="140">
        <f>IF(N247="nulová",J247,0)</f>
        <v>0</v>
      </c>
      <c r="BJ247" s="17" t="s">
        <v>80</v>
      </c>
      <c r="BK247" s="140">
        <f>ROUND(I247*H247,2)</f>
        <v>0</v>
      </c>
      <c r="BL247" s="17" t="s">
        <v>255</v>
      </c>
      <c r="BM247" s="139" t="s">
        <v>4338</v>
      </c>
    </row>
    <row r="248" spans="2:65" s="1" customFormat="1" ht="24.2" customHeight="1">
      <c r="B248" s="128"/>
      <c r="C248" s="159" t="s">
        <v>872</v>
      </c>
      <c r="D248" s="159" t="s">
        <v>242</v>
      </c>
      <c r="E248" s="160" t="s">
        <v>4339</v>
      </c>
      <c r="F248" s="161" t="s">
        <v>4340</v>
      </c>
      <c r="G248" s="162" t="s">
        <v>3888</v>
      </c>
      <c r="H248" s="163">
        <v>1</v>
      </c>
      <c r="I248" s="188"/>
      <c r="J248" s="164">
        <f>ROUND(I248*H248,2)</f>
        <v>0</v>
      </c>
      <c r="K248" s="161" t="s">
        <v>1</v>
      </c>
      <c r="L248" s="165"/>
      <c r="M248" s="166" t="s">
        <v>1</v>
      </c>
      <c r="N248" s="167" t="s">
        <v>37</v>
      </c>
      <c r="O248" s="137">
        <v>0</v>
      </c>
      <c r="P248" s="137">
        <f>O248*H248</f>
        <v>0</v>
      </c>
      <c r="Q248" s="137">
        <v>0</v>
      </c>
      <c r="R248" s="137">
        <f>Q248*H248</f>
        <v>0</v>
      </c>
      <c r="S248" s="137">
        <v>0</v>
      </c>
      <c r="T248" s="138">
        <f>S248*H248</f>
        <v>0</v>
      </c>
      <c r="AR248" s="139" t="s">
        <v>357</v>
      </c>
      <c r="AT248" s="139" t="s">
        <v>242</v>
      </c>
      <c r="AU248" s="139" t="s">
        <v>82</v>
      </c>
      <c r="AY248" s="17" t="s">
        <v>158</v>
      </c>
      <c r="BE248" s="140">
        <f>IF(N248="základní",J248,0)</f>
        <v>0</v>
      </c>
      <c r="BF248" s="140">
        <f>IF(N248="snížená",J248,0)</f>
        <v>0</v>
      </c>
      <c r="BG248" s="140">
        <f>IF(N248="zákl. přenesená",J248,0)</f>
        <v>0</v>
      </c>
      <c r="BH248" s="140">
        <f>IF(N248="sníž. přenesená",J248,0)</f>
        <v>0</v>
      </c>
      <c r="BI248" s="140">
        <f>IF(N248="nulová",J248,0)</f>
        <v>0</v>
      </c>
      <c r="BJ248" s="17" t="s">
        <v>80</v>
      </c>
      <c r="BK248" s="140">
        <f>ROUND(I248*H248,2)</f>
        <v>0</v>
      </c>
      <c r="BL248" s="17" t="s">
        <v>255</v>
      </c>
      <c r="BM248" s="139" t="s">
        <v>4341</v>
      </c>
    </row>
    <row r="249" spans="2:65" s="1" customFormat="1" ht="24.2" customHeight="1">
      <c r="B249" s="128"/>
      <c r="C249" s="129" t="s">
        <v>877</v>
      </c>
      <c r="D249" s="129" t="s">
        <v>160</v>
      </c>
      <c r="E249" s="130" t="s">
        <v>4342</v>
      </c>
      <c r="F249" s="131" t="s">
        <v>4343</v>
      </c>
      <c r="G249" s="132" t="s">
        <v>3865</v>
      </c>
      <c r="H249" s="133">
        <v>16</v>
      </c>
      <c r="I249" s="184"/>
      <c r="J249" s="134">
        <f>ROUND(I249*H249,2)</f>
        <v>0</v>
      </c>
      <c r="K249" s="131" t="s">
        <v>1</v>
      </c>
      <c r="L249" s="29"/>
      <c r="M249" s="135" t="s">
        <v>1</v>
      </c>
      <c r="N249" s="136" t="s">
        <v>37</v>
      </c>
      <c r="O249" s="137">
        <v>0</v>
      </c>
      <c r="P249" s="137">
        <f>O249*H249</f>
        <v>0</v>
      </c>
      <c r="Q249" s="137">
        <v>0</v>
      </c>
      <c r="R249" s="137">
        <f>Q249*H249</f>
        <v>0</v>
      </c>
      <c r="S249" s="137">
        <v>0</v>
      </c>
      <c r="T249" s="138">
        <f>S249*H249</f>
        <v>0</v>
      </c>
      <c r="AR249" s="139" t="s">
        <v>255</v>
      </c>
      <c r="AT249" s="139" t="s">
        <v>160</v>
      </c>
      <c r="AU249" s="139" t="s">
        <v>82</v>
      </c>
      <c r="AY249" s="17" t="s">
        <v>158</v>
      </c>
      <c r="BE249" s="140">
        <f>IF(N249="základní",J249,0)</f>
        <v>0</v>
      </c>
      <c r="BF249" s="140">
        <f>IF(N249="snížená",J249,0)</f>
        <v>0</v>
      </c>
      <c r="BG249" s="140">
        <f>IF(N249="zákl. přenesená",J249,0)</f>
        <v>0</v>
      </c>
      <c r="BH249" s="140">
        <f>IF(N249="sníž. přenesená",J249,0)</f>
        <v>0</v>
      </c>
      <c r="BI249" s="140">
        <f>IF(N249="nulová",J249,0)</f>
        <v>0</v>
      </c>
      <c r="BJ249" s="17" t="s">
        <v>80</v>
      </c>
      <c r="BK249" s="140">
        <f>ROUND(I249*H249,2)</f>
        <v>0</v>
      </c>
      <c r="BL249" s="17" t="s">
        <v>255</v>
      </c>
      <c r="BM249" s="139" t="s">
        <v>4344</v>
      </c>
    </row>
    <row r="250" spans="2:65" s="1" customFormat="1" ht="24.2" customHeight="1">
      <c r="B250" s="128"/>
      <c r="C250" s="129" t="s">
        <v>882</v>
      </c>
      <c r="D250" s="129" t="s">
        <v>160</v>
      </c>
      <c r="E250" s="130" t="s">
        <v>4345</v>
      </c>
      <c r="F250" s="131" t="s">
        <v>4346</v>
      </c>
      <c r="G250" s="132" t="s">
        <v>310</v>
      </c>
      <c r="H250" s="133">
        <v>204</v>
      </c>
      <c r="I250" s="184"/>
      <c r="J250" s="134">
        <f>ROUND(I250*H250,2)</f>
        <v>0</v>
      </c>
      <c r="K250" s="131" t="s">
        <v>164</v>
      </c>
      <c r="L250" s="29"/>
      <c r="M250" s="135" t="s">
        <v>1</v>
      </c>
      <c r="N250" s="136" t="s">
        <v>37</v>
      </c>
      <c r="O250" s="137">
        <v>5.0999999999999997E-2</v>
      </c>
      <c r="P250" s="137">
        <f>O250*H250</f>
        <v>10.404</v>
      </c>
      <c r="Q250" s="137">
        <v>0</v>
      </c>
      <c r="R250" s="137">
        <f>Q250*H250</f>
        <v>0</v>
      </c>
      <c r="S250" s="137">
        <v>0</v>
      </c>
      <c r="T250" s="138">
        <f>S250*H250</f>
        <v>0</v>
      </c>
      <c r="AR250" s="139" t="s">
        <v>255</v>
      </c>
      <c r="AT250" s="139" t="s">
        <v>160</v>
      </c>
      <c r="AU250" s="139" t="s">
        <v>82</v>
      </c>
      <c r="AY250" s="17" t="s">
        <v>158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7" t="s">
        <v>80</v>
      </c>
      <c r="BK250" s="140">
        <f>ROUND(I250*H250,2)</f>
        <v>0</v>
      </c>
      <c r="BL250" s="17" t="s">
        <v>255</v>
      </c>
      <c r="BM250" s="139" t="s">
        <v>4347</v>
      </c>
    </row>
    <row r="251" spans="2:65" s="13" customFormat="1">
      <c r="B251" s="147"/>
      <c r="D251" s="142" t="s">
        <v>167</v>
      </c>
      <c r="E251" s="148" t="s">
        <v>1</v>
      </c>
      <c r="F251" s="149" t="s">
        <v>4348</v>
      </c>
      <c r="H251" s="150">
        <v>204</v>
      </c>
      <c r="L251" s="147"/>
      <c r="M251" s="151"/>
      <c r="T251" s="152"/>
      <c r="AT251" s="148" t="s">
        <v>167</v>
      </c>
      <c r="AU251" s="148" t="s">
        <v>82</v>
      </c>
      <c r="AV251" s="13" t="s">
        <v>82</v>
      </c>
      <c r="AW251" s="13" t="s">
        <v>28</v>
      </c>
      <c r="AX251" s="13" t="s">
        <v>80</v>
      </c>
      <c r="AY251" s="148" t="s">
        <v>158</v>
      </c>
    </row>
    <row r="252" spans="2:65" s="1" customFormat="1" ht="24.2" customHeight="1">
      <c r="B252" s="128"/>
      <c r="C252" s="129" t="s">
        <v>887</v>
      </c>
      <c r="D252" s="129" t="s">
        <v>160</v>
      </c>
      <c r="E252" s="130" t="s">
        <v>4349</v>
      </c>
      <c r="F252" s="131" t="s">
        <v>4350</v>
      </c>
      <c r="G252" s="132" t="s">
        <v>310</v>
      </c>
      <c r="H252" s="133">
        <v>15</v>
      </c>
      <c r="I252" s="184"/>
      <c r="J252" s="134">
        <f t="shared" ref="J252:J264" si="40">ROUND(I252*H252,2)</f>
        <v>0</v>
      </c>
      <c r="K252" s="131" t="s">
        <v>164</v>
      </c>
      <c r="L252" s="29"/>
      <c r="M252" s="135" t="s">
        <v>1</v>
      </c>
      <c r="N252" s="136" t="s">
        <v>37</v>
      </c>
      <c r="O252" s="137">
        <v>9.1999999999999998E-2</v>
      </c>
      <c r="P252" s="137">
        <f t="shared" ref="P252:P264" si="41">O252*H252</f>
        <v>1.38</v>
      </c>
      <c r="Q252" s="137">
        <v>0</v>
      </c>
      <c r="R252" s="137">
        <f t="shared" ref="R252:R264" si="42">Q252*H252</f>
        <v>0</v>
      </c>
      <c r="S252" s="137">
        <v>0</v>
      </c>
      <c r="T252" s="138">
        <f t="shared" ref="T252:T264" si="43">S252*H252</f>
        <v>0</v>
      </c>
      <c r="AR252" s="139" t="s">
        <v>255</v>
      </c>
      <c r="AT252" s="139" t="s">
        <v>160</v>
      </c>
      <c r="AU252" s="139" t="s">
        <v>82</v>
      </c>
      <c r="AY252" s="17" t="s">
        <v>158</v>
      </c>
      <c r="BE252" s="140">
        <f t="shared" ref="BE252:BE264" si="44">IF(N252="základní",J252,0)</f>
        <v>0</v>
      </c>
      <c r="BF252" s="140">
        <f t="shared" ref="BF252:BF264" si="45">IF(N252="snížená",J252,0)</f>
        <v>0</v>
      </c>
      <c r="BG252" s="140">
        <f t="shared" ref="BG252:BG264" si="46">IF(N252="zákl. přenesená",J252,0)</f>
        <v>0</v>
      </c>
      <c r="BH252" s="140">
        <f t="shared" ref="BH252:BH264" si="47">IF(N252="sníž. přenesená",J252,0)</f>
        <v>0</v>
      </c>
      <c r="BI252" s="140">
        <f t="shared" ref="BI252:BI264" si="48">IF(N252="nulová",J252,0)</f>
        <v>0</v>
      </c>
      <c r="BJ252" s="17" t="s">
        <v>80</v>
      </c>
      <c r="BK252" s="140">
        <f t="shared" ref="BK252:BK264" si="49">ROUND(I252*H252,2)</f>
        <v>0</v>
      </c>
      <c r="BL252" s="17" t="s">
        <v>255</v>
      </c>
      <c r="BM252" s="139" t="s">
        <v>4351</v>
      </c>
    </row>
    <row r="253" spans="2:65" s="1" customFormat="1" ht="24.2" customHeight="1">
      <c r="B253" s="128"/>
      <c r="C253" s="129" t="s">
        <v>892</v>
      </c>
      <c r="D253" s="129" t="s">
        <v>160</v>
      </c>
      <c r="E253" s="130" t="s">
        <v>4352</v>
      </c>
      <c r="F253" s="131" t="s">
        <v>4353</v>
      </c>
      <c r="G253" s="132" t="s">
        <v>310</v>
      </c>
      <c r="H253" s="133">
        <v>5</v>
      </c>
      <c r="I253" s="184"/>
      <c r="J253" s="134">
        <f t="shared" si="40"/>
        <v>0</v>
      </c>
      <c r="K253" s="131" t="s">
        <v>164</v>
      </c>
      <c r="L253" s="29"/>
      <c r="M253" s="135" t="s">
        <v>1</v>
      </c>
      <c r="N253" s="136" t="s">
        <v>37</v>
      </c>
      <c r="O253" s="137">
        <v>0.127</v>
      </c>
      <c r="P253" s="137">
        <f t="shared" si="41"/>
        <v>0.63500000000000001</v>
      </c>
      <c r="Q253" s="137">
        <v>0</v>
      </c>
      <c r="R253" s="137">
        <f t="shared" si="42"/>
        <v>0</v>
      </c>
      <c r="S253" s="137">
        <v>0</v>
      </c>
      <c r="T253" s="138">
        <f t="shared" si="43"/>
        <v>0</v>
      </c>
      <c r="AR253" s="139" t="s">
        <v>255</v>
      </c>
      <c r="AT253" s="139" t="s">
        <v>160</v>
      </c>
      <c r="AU253" s="139" t="s">
        <v>82</v>
      </c>
      <c r="AY253" s="17" t="s">
        <v>158</v>
      </c>
      <c r="BE253" s="140">
        <f t="shared" si="44"/>
        <v>0</v>
      </c>
      <c r="BF253" s="140">
        <f t="shared" si="45"/>
        <v>0</v>
      </c>
      <c r="BG253" s="140">
        <f t="shared" si="46"/>
        <v>0</v>
      </c>
      <c r="BH253" s="140">
        <f t="shared" si="47"/>
        <v>0</v>
      </c>
      <c r="BI253" s="140">
        <f t="shared" si="48"/>
        <v>0</v>
      </c>
      <c r="BJ253" s="17" t="s">
        <v>80</v>
      </c>
      <c r="BK253" s="140">
        <f t="shared" si="49"/>
        <v>0</v>
      </c>
      <c r="BL253" s="17" t="s">
        <v>255</v>
      </c>
      <c r="BM253" s="139" t="s">
        <v>4354</v>
      </c>
    </row>
    <row r="254" spans="2:65" s="1" customFormat="1" ht="24.2" customHeight="1">
      <c r="B254" s="128"/>
      <c r="C254" s="129" t="s">
        <v>901</v>
      </c>
      <c r="D254" s="129" t="s">
        <v>160</v>
      </c>
      <c r="E254" s="130" t="s">
        <v>4355</v>
      </c>
      <c r="F254" s="131" t="s">
        <v>4356</v>
      </c>
      <c r="G254" s="132" t="s">
        <v>310</v>
      </c>
      <c r="H254" s="133">
        <v>10</v>
      </c>
      <c r="I254" s="184"/>
      <c r="J254" s="134">
        <f t="shared" si="40"/>
        <v>0</v>
      </c>
      <c r="K254" s="131" t="s">
        <v>164</v>
      </c>
      <c r="L254" s="29"/>
      <c r="M254" s="135" t="s">
        <v>1</v>
      </c>
      <c r="N254" s="136" t="s">
        <v>37</v>
      </c>
      <c r="O254" s="137">
        <v>0.19</v>
      </c>
      <c r="P254" s="137">
        <f t="shared" si="41"/>
        <v>1.9</v>
      </c>
      <c r="Q254" s="137">
        <v>0</v>
      </c>
      <c r="R254" s="137">
        <f t="shared" si="42"/>
        <v>0</v>
      </c>
      <c r="S254" s="137">
        <v>0</v>
      </c>
      <c r="T254" s="138">
        <f t="shared" si="43"/>
        <v>0</v>
      </c>
      <c r="AR254" s="139" t="s">
        <v>255</v>
      </c>
      <c r="AT254" s="139" t="s">
        <v>160</v>
      </c>
      <c r="AU254" s="139" t="s">
        <v>82</v>
      </c>
      <c r="AY254" s="17" t="s">
        <v>158</v>
      </c>
      <c r="BE254" s="140">
        <f t="shared" si="44"/>
        <v>0</v>
      </c>
      <c r="BF254" s="140">
        <f t="shared" si="45"/>
        <v>0</v>
      </c>
      <c r="BG254" s="140">
        <f t="shared" si="46"/>
        <v>0</v>
      </c>
      <c r="BH254" s="140">
        <f t="shared" si="47"/>
        <v>0</v>
      </c>
      <c r="BI254" s="140">
        <f t="shared" si="48"/>
        <v>0</v>
      </c>
      <c r="BJ254" s="17" t="s">
        <v>80</v>
      </c>
      <c r="BK254" s="140">
        <f t="shared" si="49"/>
        <v>0</v>
      </c>
      <c r="BL254" s="17" t="s">
        <v>255</v>
      </c>
      <c r="BM254" s="139" t="s">
        <v>4357</v>
      </c>
    </row>
    <row r="255" spans="2:65" s="1" customFormat="1" ht="24.2" customHeight="1">
      <c r="B255" s="128"/>
      <c r="C255" s="129" t="s">
        <v>905</v>
      </c>
      <c r="D255" s="129" t="s">
        <v>160</v>
      </c>
      <c r="E255" s="130" t="s">
        <v>4358</v>
      </c>
      <c r="F255" s="131" t="s">
        <v>4359</v>
      </c>
      <c r="G255" s="132" t="s">
        <v>310</v>
      </c>
      <c r="H255" s="133">
        <v>10</v>
      </c>
      <c r="I255" s="184"/>
      <c r="J255" s="134">
        <f t="shared" si="40"/>
        <v>0</v>
      </c>
      <c r="K255" s="131" t="s">
        <v>164</v>
      </c>
      <c r="L255" s="29"/>
      <c r="M255" s="135" t="s">
        <v>1</v>
      </c>
      <c r="N255" s="136" t="s">
        <v>37</v>
      </c>
      <c r="O255" s="137">
        <v>0.23200000000000001</v>
      </c>
      <c r="P255" s="137">
        <f t="shared" si="41"/>
        <v>2.3200000000000003</v>
      </c>
      <c r="Q255" s="137">
        <v>0</v>
      </c>
      <c r="R255" s="137">
        <f t="shared" si="42"/>
        <v>0</v>
      </c>
      <c r="S255" s="137">
        <v>0</v>
      </c>
      <c r="T255" s="138">
        <f t="shared" si="43"/>
        <v>0</v>
      </c>
      <c r="AR255" s="139" t="s">
        <v>255</v>
      </c>
      <c r="AT255" s="139" t="s">
        <v>160</v>
      </c>
      <c r="AU255" s="139" t="s">
        <v>82</v>
      </c>
      <c r="AY255" s="17" t="s">
        <v>158</v>
      </c>
      <c r="BE255" s="140">
        <f t="shared" si="44"/>
        <v>0</v>
      </c>
      <c r="BF255" s="140">
        <f t="shared" si="45"/>
        <v>0</v>
      </c>
      <c r="BG255" s="140">
        <f t="shared" si="46"/>
        <v>0</v>
      </c>
      <c r="BH255" s="140">
        <f t="shared" si="47"/>
        <v>0</v>
      </c>
      <c r="BI255" s="140">
        <f t="shared" si="48"/>
        <v>0</v>
      </c>
      <c r="BJ255" s="17" t="s">
        <v>80</v>
      </c>
      <c r="BK255" s="140">
        <f t="shared" si="49"/>
        <v>0</v>
      </c>
      <c r="BL255" s="17" t="s">
        <v>255</v>
      </c>
      <c r="BM255" s="139" t="s">
        <v>4360</v>
      </c>
    </row>
    <row r="256" spans="2:65" s="1" customFormat="1" ht="33" customHeight="1">
      <c r="B256" s="128"/>
      <c r="C256" s="129" t="s">
        <v>912</v>
      </c>
      <c r="D256" s="129" t="s">
        <v>160</v>
      </c>
      <c r="E256" s="130" t="s">
        <v>4361</v>
      </c>
      <c r="F256" s="131" t="s">
        <v>4362</v>
      </c>
      <c r="G256" s="132" t="s">
        <v>310</v>
      </c>
      <c r="H256" s="133">
        <v>3</v>
      </c>
      <c r="I256" s="184"/>
      <c r="J256" s="134">
        <f t="shared" si="40"/>
        <v>0</v>
      </c>
      <c r="K256" s="131" t="s">
        <v>1</v>
      </c>
      <c r="L256" s="29"/>
      <c r="M256" s="135" t="s">
        <v>1</v>
      </c>
      <c r="N256" s="136" t="s">
        <v>37</v>
      </c>
      <c r="O256" s="137">
        <v>0.60299999999999998</v>
      </c>
      <c r="P256" s="137">
        <f t="shared" si="41"/>
        <v>1.8089999999999999</v>
      </c>
      <c r="Q256" s="137">
        <v>0</v>
      </c>
      <c r="R256" s="137">
        <f t="shared" si="42"/>
        <v>0</v>
      </c>
      <c r="S256" s="137">
        <v>0</v>
      </c>
      <c r="T256" s="138">
        <f t="shared" si="43"/>
        <v>0</v>
      </c>
      <c r="AR256" s="139" t="s">
        <v>165</v>
      </c>
      <c r="AT256" s="139" t="s">
        <v>160</v>
      </c>
      <c r="AU256" s="139" t="s">
        <v>82</v>
      </c>
      <c r="AY256" s="17" t="s">
        <v>158</v>
      </c>
      <c r="BE256" s="140">
        <f t="shared" si="44"/>
        <v>0</v>
      </c>
      <c r="BF256" s="140">
        <f t="shared" si="45"/>
        <v>0</v>
      </c>
      <c r="BG256" s="140">
        <f t="shared" si="46"/>
        <v>0</v>
      </c>
      <c r="BH256" s="140">
        <f t="shared" si="47"/>
        <v>0</v>
      </c>
      <c r="BI256" s="140">
        <f t="shared" si="48"/>
        <v>0</v>
      </c>
      <c r="BJ256" s="17" t="s">
        <v>80</v>
      </c>
      <c r="BK256" s="140">
        <f t="shared" si="49"/>
        <v>0</v>
      </c>
      <c r="BL256" s="17" t="s">
        <v>165</v>
      </c>
      <c r="BM256" s="139" t="s">
        <v>4363</v>
      </c>
    </row>
    <row r="257" spans="2:65" s="1" customFormat="1" ht="16.5" customHeight="1">
      <c r="B257" s="128"/>
      <c r="C257" s="159" t="s">
        <v>916</v>
      </c>
      <c r="D257" s="159" t="s">
        <v>242</v>
      </c>
      <c r="E257" s="160" t="s">
        <v>4364</v>
      </c>
      <c r="F257" s="161" t="s">
        <v>4365</v>
      </c>
      <c r="G257" s="162" t="s">
        <v>3888</v>
      </c>
      <c r="H257" s="163">
        <v>3</v>
      </c>
      <c r="I257" s="188"/>
      <c r="J257" s="164">
        <f t="shared" si="40"/>
        <v>0</v>
      </c>
      <c r="K257" s="161" t="s">
        <v>1</v>
      </c>
      <c r="L257" s="165"/>
      <c r="M257" s="166" t="s">
        <v>1</v>
      </c>
      <c r="N257" s="167" t="s">
        <v>37</v>
      </c>
      <c r="O257" s="137">
        <v>0</v>
      </c>
      <c r="P257" s="137">
        <f t="shared" si="41"/>
        <v>0</v>
      </c>
      <c r="Q257" s="137">
        <v>0</v>
      </c>
      <c r="R257" s="137">
        <f t="shared" si="42"/>
        <v>0</v>
      </c>
      <c r="S257" s="137">
        <v>0</v>
      </c>
      <c r="T257" s="138">
        <f t="shared" si="43"/>
        <v>0</v>
      </c>
      <c r="AR257" s="139" t="s">
        <v>209</v>
      </c>
      <c r="AT257" s="139" t="s">
        <v>242</v>
      </c>
      <c r="AU257" s="139" t="s">
        <v>82</v>
      </c>
      <c r="AY257" s="17" t="s">
        <v>158</v>
      </c>
      <c r="BE257" s="140">
        <f t="shared" si="44"/>
        <v>0</v>
      </c>
      <c r="BF257" s="140">
        <f t="shared" si="45"/>
        <v>0</v>
      </c>
      <c r="BG257" s="140">
        <f t="shared" si="46"/>
        <v>0</v>
      </c>
      <c r="BH257" s="140">
        <f t="shared" si="47"/>
        <v>0</v>
      </c>
      <c r="BI257" s="140">
        <f t="shared" si="48"/>
        <v>0</v>
      </c>
      <c r="BJ257" s="17" t="s">
        <v>80</v>
      </c>
      <c r="BK257" s="140">
        <f t="shared" si="49"/>
        <v>0</v>
      </c>
      <c r="BL257" s="17" t="s">
        <v>165</v>
      </c>
      <c r="BM257" s="139" t="s">
        <v>4366</v>
      </c>
    </row>
    <row r="258" spans="2:65" s="1" customFormat="1" ht="24.2" customHeight="1">
      <c r="B258" s="128"/>
      <c r="C258" s="129" t="s">
        <v>920</v>
      </c>
      <c r="D258" s="129" t="s">
        <v>160</v>
      </c>
      <c r="E258" s="130" t="s">
        <v>4367</v>
      </c>
      <c r="F258" s="131" t="s">
        <v>4368</v>
      </c>
      <c r="G258" s="132" t="s">
        <v>310</v>
      </c>
      <c r="H258" s="133">
        <v>1</v>
      </c>
      <c r="I258" s="184"/>
      <c r="J258" s="134">
        <f t="shared" si="40"/>
        <v>0</v>
      </c>
      <c r="K258" s="131" t="s">
        <v>164</v>
      </c>
      <c r="L258" s="29"/>
      <c r="M258" s="135" t="s">
        <v>1</v>
      </c>
      <c r="N258" s="136" t="s">
        <v>37</v>
      </c>
      <c r="O258" s="137">
        <v>0.20100000000000001</v>
      </c>
      <c r="P258" s="137">
        <f t="shared" si="41"/>
        <v>0.20100000000000001</v>
      </c>
      <c r="Q258" s="137">
        <v>0</v>
      </c>
      <c r="R258" s="137">
        <f t="shared" si="42"/>
        <v>0</v>
      </c>
      <c r="S258" s="137">
        <v>0</v>
      </c>
      <c r="T258" s="138">
        <f t="shared" si="43"/>
        <v>0</v>
      </c>
      <c r="AR258" s="139" t="s">
        <v>255</v>
      </c>
      <c r="AT258" s="139" t="s">
        <v>160</v>
      </c>
      <c r="AU258" s="139" t="s">
        <v>82</v>
      </c>
      <c r="AY258" s="17" t="s">
        <v>158</v>
      </c>
      <c r="BE258" s="140">
        <f t="shared" si="44"/>
        <v>0</v>
      </c>
      <c r="BF258" s="140">
        <f t="shared" si="45"/>
        <v>0</v>
      </c>
      <c r="BG258" s="140">
        <f t="shared" si="46"/>
        <v>0</v>
      </c>
      <c r="BH258" s="140">
        <f t="shared" si="47"/>
        <v>0</v>
      </c>
      <c r="BI258" s="140">
        <f t="shared" si="48"/>
        <v>0</v>
      </c>
      <c r="BJ258" s="17" t="s">
        <v>80</v>
      </c>
      <c r="BK258" s="140">
        <f t="shared" si="49"/>
        <v>0</v>
      </c>
      <c r="BL258" s="17" t="s">
        <v>255</v>
      </c>
      <c r="BM258" s="139" t="s">
        <v>4369</v>
      </c>
    </row>
    <row r="259" spans="2:65" s="1" customFormat="1" ht="16.5" customHeight="1">
      <c r="B259" s="128"/>
      <c r="C259" s="159" t="s">
        <v>928</v>
      </c>
      <c r="D259" s="159" t="s">
        <v>242</v>
      </c>
      <c r="E259" s="160" t="s">
        <v>4370</v>
      </c>
      <c r="F259" s="161" t="s">
        <v>4371</v>
      </c>
      <c r="G259" s="162" t="s">
        <v>3888</v>
      </c>
      <c r="H259" s="163">
        <v>1</v>
      </c>
      <c r="I259" s="188"/>
      <c r="J259" s="164">
        <f t="shared" si="40"/>
        <v>0</v>
      </c>
      <c r="K259" s="161" t="s">
        <v>1</v>
      </c>
      <c r="L259" s="165"/>
      <c r="M259" s="166" t="s">
        <v>1</v>
      </c>
      <c r="N259" s="167" t="s">
        <v>37</v>
      </c>
      <c r="O259" s="137">
        <v>0</v>
      </c>
      <c r="P259" s="137">
        <f t="shared" si="41"/>
        <v>0</v>
      </c>
      <c r="Q259" s="137">
        <v>0</v>
      </c>
      <c r="R259" s="137">
        <f t="shared" si="42"/>
        <v>0</v>
      </c>
      <c r="S259" s="137">
        <v>0</v>
      </c>
      <c r="T259" s="138">
        <f t="shared" si="43"/>
        <v>0</v>
      </c>
      <c r="AR259" s="139" t="s">
        <v>357</v>
      </c>
      <c r="AT259" s="139" t="s">
        <v>242</v>
      </c>
      <c r="AU259" s="139" t="s">
        <v>82</v>
      </c>
      <c r="AY259" s="17" t="s">
        <v>158</v>
      </c>
      <c r="BE259" s="140">
        <f t="shared" si="44"/>
        <v>0</v>
      </c>
      <c r="BF259" s="140">
        <f t="shared" si="45"/>
        <v>0</v>
      </c>
      <c r="BG259" s="140">
        <f t="shared" si="46"/>
        <v>0</v>
      </c>
      <c r="BH259" s="140">
        <f t="shared" si="47"/>
        <v>0</v>
      </c>
      <c r="BI259" s="140">
        <f t="shared" si="48"/>
        <v>0</v>
      </c>
      <c r="BJ259" s="17" t="s">
        <v>80</v>
      </c>
      <c r="BK259" s="140">
        <f t="shared" si="49"/>
        <v>0</v>
      </c>
      <c r="BL259" s="17" t="s">
        <v>255</v>
      </c>
      <c r="BM259" s="139" t="s">
        <v>4372</v>
      </c>
    </row>
    <row r="260" spans="2:65" s="1" customFormat="1" ht="24.2" customHeight="1">
      <c r="B260" s="128"/>
      <c r="C260" s="129" t="s">
        <v>932</v>
      </c>
      <c r="D260" s="129" t="s">
        <v>160</v>
      </c>
      <c r="E260" s="130" t="s">
        <v>4373</v>
      </c>
      <c r="F260" s="131" t="s">
        <v>4374</v>
      </c>
      <c r="G260" s="132" t="s">
        <v>310</v>
      </c>
      <c r="H260" s="133">
        <v>2</v>
      </c>
      <c r="I260" s="184"/>
      <c r="J260" s="134">
        <f t="shared" si="40"/>
        <v>0</v>
      </c>
      <c r="K260" s="131" t="s">
        <v>164</v>
      </c>
      <c r="L260" s="29"/>
      <c r="M260" s="135" t="s">
        <v>1</v>
      </c>
      <c r="N260" s="136" t="s">
        <v>37</v>
      </c>
      <c r="O260" s="137">
        <v>0.66300000000000003</v>
      </c>
      <c r="P260" s="137">
        <f t="shared" si="41"/>
        <v>1.3260000000000001</v>
      </c>
      <c r="Q260" s="137">
        <v>0</v>
      </c>
      <c r="R260" s="137">
        <f t="shared" si="42"/>
        <v>0</v>
      </c>
      <c r="S260" s="137">
        <v>0</v>
      </c>
      <c r="T260" s="138">
        <f t="shared" si="43"/>
        <v>0</v>
      </c>
      <c r="AR260" s="139" t="s">
        <v>255</v>
      </c>
      <c r="AT260" s="139" t="s">
        <v>160</v>
      </c>
      <c r="AU260" s="139" t="s">
        <v>82</v>
      </c>
      <c r="AY260" s="17" t="s">
        <v>158</v>
      </c>
      <c r="BE260" s="140">
        <f t="shared" si="44"/>
        <v>0</v>
      </c>
      <c r="BF260" s="140">
        <f t="shared" si="45"/>
        <v>0</v>
      </c>
      <c r="BG260" s="140">
        <f t="shared" si="46"/>
        <v>0</v>
      </c>
      <c r="BH260" s="140">
        <f t="shared" si="47"/>
        <v>0</v>
      </c>
      <c r="BI260" s="140">
        <f t="shared" si="48"/>
        <v>0</v>
      </c>
      <c r="BJ260" s="17" t="s">
        <v>80</v>
      </c>
      <c r="BK260" s="140">
        <f t="shared" si="49"/>
        <v>0</v>
      </c>
      <c r="BL260" s="17" t="s">
        <v>255</v>
      </c>
      <c r="BM260" s="139" t="s">
        <v>4375</v>
      </c>
    </row>
    <row r="261" spans="2:65" s="1" customFormat="1" ht="16.5" customHeight="1">
      <c r="B261" s="128"/>
      <c r="C261" s="159" t="s">
        <v>936</v>
      </c>
      <c r="D261" s="159" t="s">
        <v>242</v>
      </c>
      <c r="E261" s="160" t="s">
        <v>4376</v>
      </c>
      <c r="F261" s="161" t="s">
        <v>4377</v>
      </c>
      <c r="G261" s="162" t="s">
        <v>310</v>
      </c>
      <c r="H261" s="163">
        <v>2</v>
      </c>
      <c r="I261" s="188"/>
      <c r="J261" s="164">
        <f t="shared" si="40"/>
        <v>0</v>
      </c>
      <c r="K261" s="161" t="s">
        <v>1</v>
      </c>
      <c r="L261" s="165"/>
      <c r="M261" s="166" t="s">
        <v>1</v>
      </c>
      <c r="N261" s="167" t="s">
        <v>37</v>
      </c>
      <c r="O261" s="137">
        <v>0</v>
      </c>
      <c r="P261" s="137">
        <f t="shared" si="41"/>
        <v>0</v>
      </c>
      <c r="Q261" s="137">
        <v>0</v>
      </c>
      <c r="R261" s="137">
        <f t="shared" si="42"/>
        <v>0</v>
      </c>
      <c r="S261" s="137">
        <v>0</v>
      </c>
      <c r="T261" s="138">
        <f t="shared" si="43"/>
        <v>0</v>
      </c>
      <c r="AR261" s="139" t="s">
        <v>357</v>
      </c>
      <c r="AT261" s="139" t="s">
        <v>242</v>
      </c>
      <c r="AU261" s="139" t="s">
        <v>82</v>
      </c>
      <c r="AY261" s="17" t="s">
        <v>158</v>
      </c>
      <c r="BE261" s="140">
        <f t="shared" si="44"/>
        <v>0</v>
      </c>
      <c r="BF261" s="140">
        <f t="shared" si="45"/>
        <v>0</v>
      </c>
      <c r="BG261" s="140">
        <f t="shared" si="46"/>
        <v>0</v>
      </c>
      <c r="BH261" s="140">
        <f t="shared" si="47"/>
        <v>0</v>
      </c>
      <c r="BI261" s="140">
        <f t="shared" si="48"/>
        <v>0</v>
      </c>
      <c r="BJ261" s="17" t="s">
        <v>80</v>
      </c>
      <c r="BK261" s="140">
        <f t="shared" si="49"/>
        <v>0</v>
      </c>
      <c r="BL261" s="17" t="s">
        <v>255</v>
      </c>
      <c r="BM261" s="139" t="s">
        <v>4378</v>
      </c>
    </row>
    <row r="262" spans="2:65" s="1" customFormat="1" ht="24.2" customHeight="1">
      <c r="B262" s="128"/>
      <c r="C262" s="129" t="s">
        <v>942</v>
      </c>
      <c r="D262" s="129" t="s">
        <v>160</v>
      </c>
      <c r="E262" s="130" t="s">
        <v>4379</v>
      </c>
      <c r="F262" s="131" t="s">
        <v>4380</v>
      </c>
      <c r="G262" s="132" t="s">
        <v>310</v>
      </c>
      <c r="H262" s="133">
        <v>1</v>
      </c>
      <c r="I262" s="184"/>
      <c r="J262" s="134">
        <f t="shared" si="40"/>
        <v>0</v>
      </c>
      <c r="K262" s="131" t="s">
        <v>164</v>
      </c>
      <c r="L262" s="29"/>
      <c r="M262" s="135" t="s">
        <v>1</v>
      </c>
      <c r="N262" s="136" t="s">
        <v>37</v>
      </c>
      <c r="O262" s="137">
        <v>0.76</v>
      </c>
      <c r="P262" s="137">
        <f t="shared" si="41"/>
        <v>0.76</v>
      </c>
      <c r="Q262" s="137">
        <v>0</v>
      </c>
      <c r="R262" s="137">
        <f t="shared" si="42"/>
        <v>0</v>
      </c>
      <c r="S262" s="137">
        <v>0</v>
      </c>
      <c r="T262" s="138">
        <f t="shared" si="43"/>
        <v>0</v>
      </c>
      <c r="AR262" s="139" t="s">
        <v>255</v>
      </c>
      <c r="AT262" s="139" t="s">
        <v>160</v>
      </c>
      <c r="AU262" s="139" t="s">
        <v>82</v>
      </c>
      <c r="AY262" s="17" t="s">
        <v>158</v>
      </c>
      <c r="BE262" s="140">
        <f t="shared" si="44"/>
        <v>0</v>
      </c>
      <c r="BF262" s="140">
        <f t="shared" si="45"/>
        <v>0</v>
      </c>
      <c r="BG262" s="140">
        <f t="shared" si="46"/>
        <v>0</v>
      </c>
      <c r="BH262" s="140">
        <f t="shared" si="47"/>
        <v>0</v>
      </c>
      <c r="BI262" s="140">
        <f t="shared" si="48"/>
        <v>0</v>
      </c>
      <c r="BJ262" s="17" t="s">
        <v>80</v>
      </c>
      <c r="BK262" s="140">
        <f t="shared" si="49"/>
        <v>0</v>
      </c>
      <c r="BL262" s="17" t="s">
        <v>255</v>
      </c>
      <c r="BM262" s="139" t="s">
        <v>4381</v>
      </c>
    </row>
    <row r="263" spans="2:65" s="1" customFormat="1" ht="16.5" customHeight="1">
      <c r="B263" s="128"/>
      <c r="C263" s="159" t="s">
        <v>948</v>
      </c>
      <c r="D263" s="159" t="s">
        <v>242</v>
      </c>
      <c r="E263" s="160" t="s">
        <v>4382</v>
      </c>
      <c r="F263" s="161" t="s">
        <v>4383</v>
      </c>
      <c r="G263" s="162" t="s">
        <v>310</v>
      </c>
      <c r="H263" s="163">
        <v>1</v>
      </c>
      <c r="I263" s="188"/>
      <c r="J263" s="164">
        <f t="shared" si="40"/>
        <v>0</v>
      </c>
      <c r="K263" s="161" t="s">
        <v>1</v>
      </c>
      <c r="L263" s="165"/>
      <c r="M263" s="166" t="s">
        <v>1</v>
      </c>
      <c r="N263" s="167" t="s">
        <v>37</v>
      </c>
      <c r="O263" s="137">
        <v>0</v>
      </c>
      <c r="P263" s="137">
        <f t="shared" si="41"/>
        <v>0</v>
      </c>
      <c r="Q263" s="137">
        <v>4.6999999999999999E-4</v>
      </c>
      <c r="R263" s="137">
        <f t="shared" si="42"/>
        <v>4.6999999999999999E-4</v>
      </c>
      <c r="S263" s="137">
        <v>0</v>
      </c>
      <c r="T263" s="138">
        <f t="shared" si="43"/>
        <v>0</v>
      </c>
      <c r="AR263" s="139" t="s">
        <v>357</v>
      </c>
      <c r="AT263" s="139" t="s">
        <v>242</v>
      </c>
      <c r="AU263" s="139" t="s">
        <v>82</v>
      </c>
      <c r="AY263" s="17" t="s">
        <v>158</v>
      </c>
      <c r="BE263" s="140">
        <f t="shared" si="44"/>
        <v>0</v>
      </c>
      <c r="BF263" s="140">
        <f t="shared" si="45"/>
        <v>0</v>
      </c>
      <c r="BG263" s="140">
        <f t="shared" si="46"/>
        <v>0</v>
      </c>
      <c r="BH263" s="140">
        <f t="shared" si="47"/>
        <v>0</v>
      </c>
      <c r="BI263" s="140">
        <f t="shared" si="48"/>
        <v>0</v>
      </c>
      <c r="BJ263" s="17" t="s">
        <v>80</v>
      </c>
      <c r="BK263" s="140">
        <f t="shared" si="49"/>
        <v>0</v>
      </c>
      <c r="BL263" s="17" t="s">
        <v>255</v>
      </c>
      <c r="BM263" s="139" t="s">
        <v>4384</v>
      </c>
    </row>
    <row r="264" spans="2:65" s="1" customFormat="1" ht="24.2" customHeight="1">
      <c r="B264" s="128"/>
      <c r="C264" s="129" t="s">
        <v>954</v>
      </c>
      <c r="D264" s="129" t="s">
        <v>160</v>
      </c>
      <c r="E264" s="130" t="s">
        <v>4385</v>
      </c>
      <c r="F264" s="131" t="s">
        <v>4386</v>
      </c>
      <c r="G264" s="132" t="s">
        <v>310</v>
      </c>
      <c r="H264" s="133">
        <v>16</v>
      </c>
      <c r="I264" s="184"/>
      <c r="J264" s="134">
        <f t="shared" si="40"/>
        <v>0</v>
      </c>
      <c r="K264" s="131" t="s">
        <v>164</v>
      </c>
      <c r="L264" s="29"/>
      <c r="M264" s="135" t="s">
        <v>1</v>
      </c>
      <c r="N264" s="136" t="s">
        <v>37</v>
      </c>
      <c r="O264" s="137">
        <v>0.38400000000000001</v>
      </c>
      <c r="P264" s="137">
        <f t="shared" si="41"/>
        <v>6.1440000000000001</v>
      </c>
      <c r="Q264" s="137">
        <v>0</v>
      </c>
      <c r="R264" s="137">
        <f t="shared" si="42"/>
        <v>0</v>
      </c>
      <c r="S264" s="137">
        <v>0</v>
      </c>
      <c r="T264" s="138">
        <f t="shared" si="43"/>
        <v>0</v>
      </c>
      <c r="AR264" s="139" t="s">
        <v>165</v>
      </c>
      <c r="AT264" s="139" t="s">
        <v>160</v>
      </c>
      <c r="AU264" s="139" t="s">
        <v>82</v>
      </c>
      <c r="AY264" s="17" t="s">
        <v>158</v>
      </c>
      <c r="BE264" s="140">
        <f t="shared" si="44"/>
        <v>0</v>
      </c>
      <c r="BF264" s="140">
        <f t="shared" si="45"/>
        <v>0</v>
      </c>
      <c r="BG264" s="140">
        <f t="shared" si="46"/>
        <v>0</v>
      </c>
      <c r="BH264" s="140">
        <f t="shared" si="47"/>
        <v>0</v>
      </c>
      <c r="BI264" s="140">
        <f t="shared" si="48"/>
        <v>0</v>
      </c>
      <c r="BJ264" s="17" t="s">
        <v>80</v>
      </c>
      <c r="BK264" s="140">
        <f t="shared" si="49"/>
        <v>0</v>
      </c>
      <c r="BL264" s="17" t="s">
        <v>165</v>
      </c>
      <c r="BM264" s="139" t="s">
        <v>4387</v>
      </c>
    </row>
    <row r="265" spans="2:65" s="13" customFormat="1">
      <c r="B265" s="147"/>
      <c r="D265" s="142" t="s">
        <v>167</v>
      </c>
      <c r="E265" s="148" t="s">
        <v>1</v>
      </c>
      <c r="F265" s="149" t="s">
        <v>4388</v>
      </c>
      <c r="H265" s="150">
        <v>16</v>
      </c>
      <c r="L265" s="147"/>
      <c r="M265" s="151"/>
      <c r="T265" s="152"/>
      <c r="AT265" s="148" t="s">
        <v>167</v>
      </c>
      <c r="AU265" s="148" t="s">
        <v>82</v>
      </c>
      <c r="AV265" s="13" t="s">
        <v>82</v>
      </c>
      <c r="AW265" s="13" t="s">
        <v>28</v>
      </c>
      <c r="AX265" s="13" t="s">
        <v>80</v>
      </c>
      <c r="AY265" s="148" t="s">
        <v>158</v>
      </c>
    </row>
    <row r="266" spans="2:65" s="1" customFormat="1" ht="16.5" customHeight="1">
      <c r="B266" s="128"/>
      <c r="C266" s="159" t="s">
        <v>965</v>
      </c>
      <c r="D266" s="159" t="s">
        <v>242</v>
      </c>
      <c r="E266" s="160" t="s">
        <v>4389</v>
      </c>
      <c r="F266" s="161" t="s">
        <v>4390</v>
      </c>
      <c r="G266" s="162" t="s">
        <v>3888</v>
      </c>
      <c r="H266" s="163">
        <v>2</v>
      </c>
      <c r="I266" s="188"/>
      <c r="J266" s="164">
        <f>ROUND(I266*H266,2)</f>
        <v>0</v>
      </c>
      <c r="K266" s="161" t="s">
        <v>1</v>
      </c>
      <c r="L266" s="165"/>
      <c r="M266" s="166" t="s">
        <v>1</v>
      </c>
      <c r="N266" s="167" t="s">
        <v>37</v>
      </c>
      <c r="O266" s="137">
        <v>0</v>
      </c>
      <c r="P266" s="137">
        <f>O266*H266</f>
        <v>0</v>
      </c>
      <c r="Q266" s="137">
        <v>0</v>
      </c>
      <c r="R266" s="137">
        <f>Q266*H266</f>
        <v>0</v>
      </c>
      <c r="S266" s="137">
        <v>0</v>
      </c>
      <c r="T266" s="138">
        <f>S266*H266</f>
        <v>0</v>
      </c>
      <c r="AR266" s="139" t="s">
        <v>209</v>
      </c>
      <c r="AT266" s="139" t="s">
        <v>242</v>
      </c>
      <c r="AU266" s="139" t="s">
        <v>82</v>
      </c>
      <c r="AY266" s="17" t="s">
        <v>158</v>
      </c>
      <c r="BE266" s="140">
        <f>IF(N266="základní",J266,0)</f>
        <v>0</v>
      </c>
      <c r="BF266" s="140">
        <f>IF(N266="snížená",J266,0)</f>
        <v>0</v>
      </c>
      <c r="BG266" s="140">
        <f>IF(N266="zákl. přenesená",J266,0)</f>
        <v>0</v>
      </c>
      <c r="BH266" s="140">
        <f>IF(N266="sníž. přenesená",J266,0)</f>
        <v>0</v>
      </c>
      <c r="BI266" s="140">
        <f>IF(N266="nulová",J266,0)</f>
        <v>0</v>
      </c>
      <c r="BJ266" s="17" t="s">
        <v>80</v>
      </c>
      <c r="BK266" s="140">
        <f>ROUND(I266*H266,2)</f>
        <v>0</v>
      </c>
      <c r="BL266" s="17" t="s">
        <v>165</v>
      </c>
      <c r="BM266" s="139" t="s">
        <v>4391</v>
      </c>
    </row>
    <row r="267" spans="2:65" s="1" customFormat="1" ht="16.5" customHeight="1">
      <c r="B267" s="128"/>
      <c r="C267" s="159" t="s">
        <v>971</v>
      </c>
      <c r="D267" s="159" t="s">
        <v>242</v>
      </c>
      <c r="E267" s="160" t="s">
        <v>4392</v>
      </c>
      <c r="F267" s="161" t="s">
        <v>4393</v>
      </c>
      <c r="G267" s="162" t="s">
        <v>3888</v>
      </c>
      <c r="H267" s="163">
        <v>12</v>
      </c>
      <c r="I267" s="188"/>
      <c r="J267" s="164">
        <f>ROUND(I267*H267,2)</f>
        <v>0</v>
      </c>
      <c r="K267" s="161" t="s">
        <v>1</v>
      </c>
      <c r="L267" s="165"/>
      <c r="M267" s="166" t="s">
        <v>1</v>
      </c>
      <c r="N267" s="167" t="s">
        <v>37</v>
      </c>
      <c r="O267" s="137">
        <v>0</v>
      </c>
      <c r="P267" s="137">
        <f>O267*H267</f>
        <v>0</v>
      </c>
      <c r="Q267" s="137">
        <v>0</v>
      </c>
      <c r="R267" s="137">
        <f>Q267*H267</f>
        <v>0</v>
      </c>
      <c r="S267" s="137">
        <v>0</v>
      </c>
      <c r="T267" s="138">
        <f>S267*H267</f>
        <v>0</v>
      </c>
      <c r="AR267" s="139" t="s">
        <v>357</v>
      </c>
      <c r="AT267" s="139" t="s">
        <v>242</v>
      </c>
      <c r="AU267" s="139" t="s">
        <v>82</v>
      </c>
      <c r="AY267" s="17" t="s">
        <v>158</v>
      </c>
      <c r="BE267" s="140">
        <f>IF(N267="základní",J267,0)</f>
        <v>0</v>
      </c>
      <c r="BF267" s="140">
        <f>IF(N267="snížená",J267,0)</f>
        <v>0</v>
      </c>
      <c r="BG267" s="140">
        <f>IF(N267="zákl. přenesená",J267,0)</f>
        <v>0</v>
      </c>
      <c r="BH267" s="140">
        <f>IF(N267="sníž. přenesená",J267,0)</f>
        <v>0</v>
      </c>
      <c r="BI267" s="140">
        <f>IF(N267="nulová",J267,0)</f>
        <v>0</v>
      </c>
      <c r="BJ267" s="17" t="s">
        <v>80</v>
      </c>
      <c r="BK267" s="140">
        <f>ROUND(I267*H267,2)</f>
        <v>0</v>
      </c>
      <c r="BL267" s="17" t="s">
        <v>255</v>
      </c>
      <c r="BM267" s="139" t="s">
        <v>4394</v>
      </c>
    </row>
    <row r="268" spans="2:65" s="1" customFormat="1" ht="16.5" customHeight="1">
      <c r="B268" s="128"/>
      <c r="C268" s="159" t="s">
        <v>975</v>
      </c>
      <c r="D268" s="159" t="s">
        <v>242</v>
      </c>
      <c r="E268" s="160" t="s">
        <v>4395</v>
      </c>
      <c r="F268" s="161" t="s">
        <v>4396</v>
      </c>
      <c r="G268" s="162" t="s">
        <v>3888</v>
      </c>
      <c r="H268" s="163">
        <v>1</v>
      </c>
      <c r="I268" s="188"/>
      <c r="J268" s="164">
        <f>ROUND(I268*H268,2)</f>
        <v>0</v>
      </c>
      <c r="K268" s="161" t="s">
        <v>1</v>
      </c>
      <c r="L268" s="165"/>
      <c r="M268" s="166" t="s">
        <v>1</v>
      </c>
      <c r="N268" s="167" t="s">
        <v>37</v>
      </c>
      <c r="O268" s="137">
        <v>0</v>
      </c>
      <c r="P268" s="137">
        <f>O268*H268</f>
        <v>0</v>
      </c>
      <c r="Q268" s="137">
        <v>0</v>
      </c>
      <c r="R268" s="137">
        <f>Q268*H268</f>
        <v>0</v>
      </c>
      <c r="S268" s="137">
        <v>0</v>
      </c>
      <c r="T268" s="138">
        <f>S268*H268</f>
        <v>0</v>
      </c>
      <c r="AR268" s="139" t="s">
        <v>209</v>
      </c>
      <c r="AT268" s="139" t="s">
        <v>242</v>
      </c>
      <c r="AU268" s="139" t="s">
        <v>82</v>
      </c>
      <c r="AY268" s="17" t="s">
        <v>158</v>
      </c>
      <c r="BE268" s="140">
        <f>IF(N268="základní",J268,0)</f>
        <v>0</v>
      </c>
      <c r="BF268" s="140">
        <f>IF(N268="snížená",J268,0)</f>
        <v>0</v>
      </c>
      <c r="BG268" s="140">
        <f>IF(N268="zákl. přenesená",J268,0)</f>
        <v>0</v>
      </c>
      <c r="BH268" s="140">
        <f>IF(N268="sníž. přenesená",J268,0)</f>
        <v>0</v>
      </c>
      <c r="BI268" s="140">
        <f>IF(N268="nulová",J268,0)</f>
        <v>0</v>
      </c>
      <c r="BJ268" s="17" t="s">
        <v>80</v>
      </c>
      <c r="BK268" s="140">
        <f>ROUND(I268*H268,2)</f>
        <v>0</v>
      </c>
      <c r="BL268" s="17" t="s">
        <v>165</v>
      </c>
      <c r="BM268" s="139" t="s">
        <v>4397</v>
      </c>
    </row>
    <row r="269" spans="2:65" s="1" customFormat="1" ht="16.5" customHeight="1">
      <c r="B269" s="128"/>
      <c r="C269" s="159" t="s">
        <v>979</v>
      </c>
      <c r="D269" s="159" t="s">
        <v>242</v>
      </c>
      <c r="E269" s="160" t="s">
        <v>4398</v>
      </c>
      <c r="F269" s="161" t="s">
        <v>4399</v>
      </c>
      <c r="G269" s="162" t="s">
        <v>3888</v>
      </c>
      <c r="H269" s="163">
        <v>1</v>
      </c>
      <c r="I269" s="188"/>
      <c r="J269" s="164">
        <f>ROUND(I269*H269,2)</f>
        <v>0</v>
      </c>
      <c r="K269" s="161" t="s">
        <v>1</v>
      </c>
      <c r="L269" s="165"/>
      <c r="M269" s="166" t="s">
        <v>1</v>
      </c>
      <c r="N269" s="167" t="s">
        <v>37</v>
      </c>
      <c r="O269" s="137">
        <v>0</v>
      </c>
      <c r="P269" s="137">
        <f>O269*H269</f>
        <v>0</v>
      </c>
      <c r="Q269" s="137">
        <v>0</v>
      </c>
      <c r="R269" s="137">
        <f>Q269*H269</f>
        <v>0</v>
      </c>
      <c r="S269" s="137">
        <v>0</v>
      </c>
      <c r="T269" s="138">
        <f>S269*H269</f>
        <v>0</v>
      </c>
      <c r="AR269" s="139" t="s">
        <v>357</v>
      </c>
      <c r="AT269" s="139" t="s">
        <v>242</v>
      </c>
      <c r="AU269" s="139" t="s">
        <v>82</v>
      </c>
      <c r="AY269" s="17" t="s">
        <v>158</v>
      </c>
      <c r="BE269" s="140">
        <f>IF(N269="základní",J269,0)</f>
        <v>0</v>
      </c>
      <c r="BF269" s="140">
        <f>IF(N269="snížená",J269,0)</f>
        <v>0</v>
      </c>
      <c r="BG269" s="140">
        <f>IF(N269="zákl. přenesená",J269,0)</f>
        <v>0</v>
      </c>
      <c r="BH269" s="140">
        <f>IF(N269="sníž. přenesená",J269,0)</f>
        <v>0</v>
      </c>
      <c r="BI269" s="140">
        <f>IF(N269="nulová",J269,0)</f>
        <v>0</v>
      </c>
      <c r="BJ269" s="17" t="s">
        <v>80</v>
      </c>
      <c r="BK269" s="140">
        <f>ROUND(I269*H269,2)</f>
        <v>0</v>
      </c>
      <c r="BL269" s="17" t="s">
        <v>255</v>
      </c>
      <c r="BM269" s="139" t="s">
        <v>4400</v>
      </c>
    </row>
    <row r="270" spans="2:65" s="1" customFormat="1" ht="24.2" customHeight="1">
      <c r="B270" s="128"/>
      <c r="C270" s="129" t="s">
        <v>985</v>
      </c>
      <c r="D270" s="129" t="s">
        <v>160</v>
      </c>
      <c r="E270" s="130" t="s">
        <v>4401</v>
      </c>
      <c r="F270" s="131" t="s">
        <v>4402</v>
      </c>
      <c r="G270" s="132" t="s">
        <v>310</v>
      </c>
      <c r="H270" s="133">
        <v>50</v>
      </c>
      <c r="I270" s="184"/>
      <c r="J270" s="134">
        <f>ROUND(I270*H270,2)</f>
        <v>0</v>
      </c>
      <c r="K270" s="131" t="s">
        <v>164</v>
      </c>
      <c r="L270" s="29"/>
      <c r="M270" s="135" t="s">
        <v>1</v>
      </c>
      <c r="N270" s="136" t="s">
        <v>37</v>
      </c>
      <c r="O270" s="137">
        <v>0.48499999999999999</v>
      </c>
      <c r="P270" s="137">
        <f>O270*H270</f>
        <v>24.25</v>
      </c>
      <c r="Q270" s="137">
        <v>0</v>
      </c>
      <c r="R270" s="137">
        <f>Q270*H270</f>
        <v>0</v>
      </c>
      <c r="S270" s="137">
        <v>0</v>
      </c>
      <c r="T270" s="138">
        <f>S270*H270</f>
        <v>0</v>
      </c>
      <c r="AR270" s="139" t="s">
        <v>165</v>
      </c>
      <c r="AT270" s="139" t="s">
        <v>160</v>
      </c>
      <c r="AU270" s="139" t="s">
        <v>82</v>
      </c>
      <c r="AY270" s="17" t="s">
        <v>158</v>
      </c>
      <c r="BE270" s="140">
        <f>IF(N270="základní",J270,0)</f>
        <v>0</v>
      </c>
      <c r="BF270" s="140">
        <f>IF(N270="snížená",J270,0)</f>
        <v>0</v>
      </c>
      <c r="BG270" s="140">
        <f>IF(N270="zákl. přenesená",J270,0)</f>
        <v>0</v>
      </c>
      <c r="BH270" s="140">
        <f>IF(N270="sníž. přenesená",J270,0)</f>
        <v>0</v>
      </c>
      <c r="BI270" s="140">
        <f>IF(N270="nulová",J270,0)</f>
        <v>0</v>
      </c>
      <c r="BJ270" s="17" t="s">
        <v>80</v>
      </c>
      <c r="BK270" s="140">
        <f>ROUND(I270*H270,2)</f>
        <v>0</v>
      </c>
      <c r="BL270" s="17" t="s">
        <v>165</v>
      </c>
      <c r="BM270" s="139" t="s">
        <v>4403</v>
      </c>
    </row>
    <row r="271" spans="2:65" s="13" customFormat="1">
      <c r="B271" s="147"/>
      <c r="D271" s="142" t="s">
        <v>167</v>
      </c>
      <c r="E271" s="148" t="s">
        <v>1</v>
      </c>
      <c r="F271" s="149" t="s">
        <v>4404</v>
      </c>
      <c r="H271" s="150">
        <v>50</v>
      </c>
      <c r="L271" s="147"/>
      <c r="M271" s="151"/>
      <c r="T271" s="152"/>
      <c r="AT271" s="148" t="s">
        <v>167</v>
      </c>
      <c r="AU271" s="148" t="s">
        <v>82</v>
      </c>
      <c r="AV271" s="13" t="s">
        <v>82</v>
      </c>
      <c r="AW271" s="13" t="s">
        <v>28</v>
      </c>
      <c r="AX271" s="13" t="s">
        <v>80</v>
      </c>
      <c r="AY271" s="148" t="s">
        <v>158</v>
      </c>
    </row>
    <row r="272" spans="2:65" s="1" customFormat="1" ht="16.5" customHeight="1">
      <c r="B272" s="128"/>
      <c r="C272" s="159" t="s">
        <v>989</v>
      </c>
      <c r="D272" s="159" t="s">
        <v>242</v>
      </c>
      <c r="E272" s="160" t="s">
        <v>4405</v>
      </c>
      <c r="F272" s="161" t="s">
        <v>4406</v>
      </c>
      <c r="G272" s="162" t="s">
        <v>3888</v>
      </c>
      <c r="H272" s="163">
        <v>1</v>
      </c>
      <c r="I272" s="188"/>
      <c r="J272" s="164">
        <f>ROUND(I272*H272,2)</f>
        <v>0</v>
      </c>
      <c r="K272" s="161" t="s">
        <v>1</v>
      </c>
      <c r="L272" s="165"/>
      <c r="M272" s="166" t="s">
        <v>1</v>
      </c>
      <c r="N272" s="167" t="s">
        <v>37</v>
      </c>
      <c r="O272" s="137">
        <v>0</v>
      </c>
      <c r="P272" s="137">
        <f>O272*H272</f>
        <v>0</v>
      </c>
      <c r="Q272" s="137">
        <v>0</v>
      </c>
      <c r="R272" s="137">
        <f>Q272*H272</f>
        <v>0</v>
      </c>
      <c r="S272" s="137">
        <v>0</v>
      </c>
      <c r="T272" s="138">
        <f>S272*H272</f>
        <v>0</v>
      </c>
      <c r="AR272" s="139" t="s">
        <v>209</v>
      </c>
      <c r="AT272" s="139" t="s">
        <v>242</v>
      </c>
      <c r="AU272" s="139" t="s">
        <v>82</v>
      </c>
      <c r="AY272" s="17" t="s">
        <v>158</v>
      </c>
      <c r="BE272" s="140">
        <f>IF(N272="základní",J272,0)</f>
        <v>0</v>
      </c>
      <c r="BF272" s="140">
        <f>IF(N272="snížená",J272,0)</f>
        <v>0</v>
      </c>
      <c r="BG272" s="140">
        <f>IF(N272="zákl. přenesená",J272,0)</f>
        <v>0</v>
      </c>
      <c r="BH272" s="140">
        <f>IF(N272="sníž. přenesená",J272,0)</f>
        <v>0</v>
      </c>
      <c r="BI272" s="140">
        <f>IF(N272="nulová",J272,0)</f>
        <v>0</v>
      </c>
      <c r="BJ272" s="17" t="s">
        <v>80</v>
      </c>
      <c r="BK272" s="140">
        <f>ROUND(I272*H272,2)</f>
        <v>0</v>
      </c>
      <c r="BL272" s="17" t="s">
        <v>165</v>
      </c>
      <c r="BM272" s="139" t="s">
        <v>4407</v>
      </c>
    </row>
    <row r="273" spans="2:65" s="1" customFormat="1" ht="16.5" customHeight="1">
      <c r="B273" s="128"/>
      <c r="C273" s="159" t="s">
        <v>1008</v>
      </c>
      <c r="D273" s="159" t="s">
        <v>242</v>
      </c>
      <c r="E273" s="160" t="s">
        <v>4408</v>
      </c>
      <c r="F273" s="161" t="s">
        <v>4409</v>
      </c>
      <c r="G273" s="162" t="s">
        <v>3888</v>
      </c>
      <c r="H273" s="163">
        <v>11</v>
      </c>
      <c r="I273" s="188"/>
      <c r="J273" s="164">
        <f>ROUND(I273*H273,2)</f>
        <v>0</v>
      </c>
      <c r="K273" s="161" t="s">
        <v>1</v>
      </c>
      <c r="L273" s="165"/>
      <c r="M273" s="166" t="s">
        <v>1</v>
      </c>
      <c r="N273" s="167" t="s">
        <v>37</v>
      </c>
      <c r="O273" s="137">
        <v>0</v>
      </c>
      <c r="P273" s="137">
        <f>O273*H273</f>
        <v>0</v>
      </c>
      <c r="Q273" s="137">
        <v>0</v>
      </c>
      <c r="R273" s="137">
        <f>Q273*H273</f>
        <v>0</v>
      </c>
      <c r="S273" s="137">
        <v>0</v>
      </c>
      <c r="T273" s="138">
        <f>S273*H273</f>
        <v>0</v>
      </c>
      <c r="AR273" s="139" t="s">
        <v>209</v>
      </c>
      <c r="AT273" s="139" t="s">
        <v>242</v>
      </c>
      <c r="AU273" s="139" t="s">
        <v>82</v>
      </c>
      <c r="AY273" s="17" t="s">
        <v>158</v>
      </c>
      <c r="BE273" s="140">
        <f>IF(N273="základní",J273,0)</f>
        <v>0</v>
      </c>
      <c r="BF273" s="140">
        <f>IF(N273="snížená",J273,0)</f>
        <v>0</v>
      </c>
      <c r="BG273" s="140">
        <f>IF(N273="zákl. přenesená",J273,0)</f>
        <v>0</v>
      </c>
      <c r="BH273" s="140">
        <f>IF(N273="sníž. přenesená",J273,0)</f>
        <v>0</v>
      </c>
      <c r="BI273" s="140">
        <f>IF(N273="nulová",J273,0)</f>
        <v>0</v>
      </c>
      <c r="BJ273" s="17" t="s">
        <v>80</v>
      </c>
      <c r="BK273" s="140">
        <f>ROUND(I273*H273,2)</f>
        <v>0</v>
      </c>
      <c r="BL273" s="17" t="s">
        <v>165</v>
      </c>
      <c r="BM273" s="139" t="s">
        <v>4410</v>
      </c>
    </row>
    <row r="274" spans="2:65" s="1" customFormat="1" ht="16.5" customHeight="1">
      <c r="B274" s="128"/>
      <c r="C274" s="159" t="s">
        <v>1014</v>
      </c>
      <c r="D274" s="159" t="s">
        <v>242</v>
      </c>
      <c r="E274" s="160" t="s">
        <v>4411</v>
      </c>
      <c r="F274" s="161" t="s">
        <v>4412</v>
      </c>
      <c r="G274" s="162" t="s">
        <v>3888</v>
      </c>
      <c r="H274" s="163">
        <v>38</v>
      </c>
      <c r="I274" s="188"/>
      <c r="J274" s="164">
        <f>ROUND(I274*H274,2)</f>
        <v>0</v>
      </c>
      <c r="K274" s="161" t="s">
        <v>1</v>
      </c>
      <c r="L274" s="165"/>
      <c r="M274" s="166" t="s">
        <v>1</v>
      </c>
      <c r="N274" s="167" t="s">
        <v>37</v>
      </c>
      <c r="O274" s="137">
        <v>0</v>
      </c>
      <c r="P274" s="137">
        <f>O274*H274</f>
        <v>0</v>
      </c>
      <c r="Q274" s="137">
        <v>0</v>
      </c>
      <c r="R274" s="137">
        <f>Q274*H274</f>
        <v>0</v>
      </c>
      <c r="S274" s="137">
        <v>0</v>
      </c>
      <c r="T274" s="138">
        <f>S274*H274</f>
        <v>0</v>
      </c>
      <c r="AR274" s="139" t="s">
        <v>209</v>
      </c>
      <c r="AT274" s="139" t="s">
        <v>242</v>
      </c>
      <c r="AU274" s="139" t="s">
        <v>82</v>
      </c>
      <c r="AY274" s="17" t="s">
        <v>158</v>
      </c>
      <c r="BE274" s="140">
        <f>IF(N274="základní",J274,0)</f>
        <v>0</v>
      </c>
      <c r="BF274" s="140">
        <f>IF(N274="snížená",J274,0)</f>
        <v>0</v>
      </c>
      <c r="BG274" s="140">
        <f>IF(N274="zákl. přenesená",J274,0)</f>
        <v>0</v>
      </c>
      <c r="BH274" s="140">
        <f>IF(N274="sníž. přenesená",J274,0)</f>
        <v>0</v>
      </c>
      <c r="BI274" s="140">
        <f>IF(N274="nulová",J274,0)</f>
        <v>0</v>
      </c>
      <c r="BJ274" s="17" t="s">
        <v>80</v>
      </c>
      <c r="BK274" s="140">
        <f>ROUND(I274*H274,2)</f>
        <v>0</v>
      </c>
      <c r="BL274" s="17" t="s">
        <v>165</v>
      </c>
      <c r="BM274" s="139" t="s">
        <v>4413</v>
      </c>
    </row>
    <row r="275" spans="2:65" s="1" customFormat="1" ht="24.2" customHeight="1">
      <c r="B275" s="128"/>
      <c r="C275" s="129" t="s">
        <v>1020</v>
      </c>
      <c r="D275" s="129" t="s">
        <v>160</v>
      </c>
      <c r="E275" s="130" t="s">
        <v>4414</v>
      </c>
      <c r="F275" s="131" t="s">
        <v>4415</v>
      </c>
      <c r="G275" s="132" t="s">
        <v>310</v>
      </c>
      <c r="H275" s="133">
        <v>3</v>
      </c>
      <c r="I275" s="184"/>
      <c r="J275" s="134">
        <f>ROUND(I275*H275,2)</f>
        <v>0</v>
      </c>
      <c r="K275" s="131" t="s">
        <v>164</v>
      </c>
      <c r="L275" s="29"/>
      <c r="M275" s="135" t="s">
        <v>1</v>
      </c>
      <c r="N275" s="136" t="s">
        <v>37</v>
      </c>
      <c r="O275" s="137">
        <v>0.71699999999999997</v>
      </c>
      <c r="P275" s="137">
        <f>O275*H275</f>
        <v>2.1509999999999998</v>
      </c>
      <c r="Q275" s="137">
        <v>0</v>
      </c>
      <c r="R275" s="137">
        <f>Q275*H275</f>
        <v>0</v>
      </c>
      <c r="S275" s="137">
        <v>0</v>
      </c>
      <c r="T275" s="138">
        <f>S275*H275</f>
        <v>0</v>
      </c>
      <c r="AR275" s="139" t="s">
        <v>165</v>
      </c>
      <c r="AT275" s="139" t="s">
        <v>160</v>
      </c>
      <c r="AU275" s="139" t="s">
        <v>82</v>
      </c>
      <c r="AY275" s="17" t="s">
        <v>158</v>
      </c>
      <c r="BE275" s="140">
        <f>IF(N275="základní",J275,0)</f>
        <v>0</v>
      </c>
      <c r="BF275" s="140">
        <f>IF(N275="snížená",J275,0)</f>
        <v>0</v>
      </c>
      <c r="BG275" s="140">
        <f>IF(N275="zákl. přenesená",J275,0)</f>
        <v>0</v>
      </c>
      <c r="BH275" s="140">
        <f>IF(N275="sníž. přenesená",J275,0)</f>
        <v>0</v>
      </c>
      <c r="BI275" s="140">
        <f>IF(N275="nulová",J275,0)</f>
        <v>0</v>
      </c>
      <c r="BJ275" s="17" t="s">
        <v>80</v>
      </c>
      <c r="BK275" s="140">
        <f>ROUND(I275*H275,2)</f>
        <v>0</v>
      </c>
      <c r="BL275" s="17" t="s">
        <v>165</v>
      </c>
      <c r="BM275" s="139" t="s">
        <v>4416</v>
      </c>
    </row>
    <row r="276" spans="2:65" s="13" customFormat="1">
      <c r="B276" s="147"/>
      <c r="D276" s="142" t="s">
        <v>167</v>
      </c>
      <c r="E276" s="148" t="s">
        <v>1</v>
      </c>
      <c r="F276" s="149" t="s">
        <v>740</v>
      </c>
      <c r="H276" s="150">
        <v>3</v>
      </c>
      <c r="L276" s="147"/>
      <c r="M276" s="151"/>
      <c r="T276" s="152"/>
      <c r="AT276" s="148" t="s">
        <v>167</v>
      </c>
      <c r="AU276" s="148" t="s">
        <v>82</v>
      </c>
      <c r="AV276" s="13" t="s">
        <v>82</v>
      </c>
      <c r="AW276" s="13" t="s">
        <v>28</v>
      </c>
      <c r="AX276" s="13" t="s">
        <v>80</v>
      </c>
      <c r="AY276" s="148" t="s">
        <v>158</v>
      </c>
    </row>
    <row r="277" spans="2:65" s="1" customFormat="1" ht="16.5" customHeight="1">
      <c r="B277" s="128"/>
      <c r="C277" s="159" t="s">
        <v>1029</v>
      </c>
      <c r="D277" s="159" t="s">
        <v>242</v>
      </c>
      <c r="E277" s="160" t="s">
        <v>4417</v>
      </c>
      <c r="F277" s="161" t="s">
        <v>4418</v>
      </c>
      <c r="G277" s="162" t="s">
        <v>3888</v>
      </c>
      <c r="H277" s="163">
        <v>2</v>
      </c>
      <c r="I277" s="188"/>
      <c r="J277" s="164">
        <f>ROUND(I277*H277,2)</f>
        <v>0</v>
      </c>
      <c r="K277" s="161" t="s">
        <v>1</v>
      </c>
      <c r="L277" s="165"/>
      <c r="M277" s="166" t="s">
        <v>1</v>
      </c>
      <c r="N277" s="167" t="s">
        <v>37</v>
      </c>
      <c r="O277" s="137">
        <v>0</v>
      </c>
      <c r="P277" s="137">
        <f>O277*H277</f>
        <v>0</v>
      </c>
      <c r="Q277" s="137">
        <v>0</v>
      </c>
      <c r="R277" s="137">
        <f>Q277*H277</f>
        <v>0</v>
      </c>
      <c r="S277" s="137">
        <v>0</v>
      </c>
      <c r="T277" s="138">
        <f>S277*H277</f>
        <v>0</v>
      </c>
      <c r="AR277" s="139" t="s">
        <v>209</v>
      </c>
      <c r="AT277" s="139" t="s">
        <v>242</v>
      </c>
      <c r="AU277" s="139" t="s">
        <v>82</v>
      </c>
      <c r="AY277" s="17" t="s">
        <v>158</v>
      </c>
      <c r="BE277" s="140">
        <f>IF(N277="základní",J277,0)</f>
        <v>0</v>
      </c>
      <c r="BF277" s="140">
        <f>IF(N277="snížená",J277,0)</f>
        <v>0</v>
      </c>
      <c r="BG277" s="140">
        <f>IF(N277="zákl. přenesená",J277,0)</f>
        <v>0</v>
      </c>
      <c r="BH277" s="140">
        <f>IF(N277="sníž. přenesená",J277,0)</f>
        <v>0</v>
      </c>
      <c r="BI277" s="140">
        <f>IF(N277="nulová",J277,0)</f>
        <v>0</v>
      </c>
      <c r="BJ277" s="17" t="s">
        <v>80</v>
      </c>
      <c r="BK277" s="140">
        <f>ROUND(I277*H277,2)</f>
        <v>0</v>
      </c>
      <c r="BL277" s="17" t="s">
        <v>165</v>
      </c>
      <c r="BM277" s="139" t="s">
        <v>4419</v>
      </c>
    </row>
    <row r="278" spans="2:65" s="1" customFormat="1" ht="16.5" customHeight="1">
      <c r="B278" s="128"/>
      <c r="C278" s="159" t="s">
        <v>1042</v>
      </c>
      <c r="D278" s="159" t="s">
        <v>242</v>
      </c>
      <c r="E278" s="160" t="s">
        <v>4420</v>
      </c>
      <c r="F278" s="161" t="s">
        <v>4421</v>
      </c>
      <c r="G278" s="162" t="s">
        <v>3888</v>
      </c>
      <c r="H278" s="163">
        <v>1</v>
      </c>
      <c r="I278" s="188"/>
      <c r="J278" s="164">
        <f>ROUND(I278*H278,2)</f>
        <v>0</v>
      </c>
      <c r="K278" s="161" t="s">
        <v>1</v>
      </c>
      <c r="L278" s="165"/>
      <c r="M278" s="166" t="s">
        <v>1</v>
      </c>
      <c r="N278" s="167" t="s">
        <v>37</v>
      </c>
      <c r="O278" s="137">
        <v>0</v>
      </c>
      <c r="P278" s="137">
        <f>O278*H278</f>
        <v>0</v>
      </c>
      <c r="Q278" s="137">
        <v>0</v>
      </c>
      <c r="R278" s="137">
        <f>Q278*H278</f>
        <v>0</v>
      </c>
      <c r="S278" s="137">
        <v>0</v>
      </c>
      <c r="T278" s="138">
        <f>S278*H278</f>
        <v>0</v>
      </c>
      <c r="AR278" s="139" t="s">
        <v>209</v>
      </c>
      <c r="AT278" s="139" t="s">
        <v>242</v>
      </c>
      <c r="AU278" s="139" t="s">
        <v>82</v>
      </c>
      <c r="AY278" s="17" t="s">
        <v>158</v>
      </c>
      <c r="BE278" s="140">
        <f>IF(N278="základní",J278,0)</f>
        <v>0</v>
      </c>
      <c r="BF278" s="140">
        <f>IF(N278="snížená",J278,0)</f>
        <v>0</v>
      </c>
      <c r="BG278" s="140">
        <f>IF(N278="zákl. přenesená",J278,0)</f>
        <v>0</v>
      </c>
      <c r="BH278" s="140">
        <f>IF(N278="sníž. přenesená",J278,0)</f>
        <v>0</v>
      </c>
      <c r="BI278" s="140">
        <f>IF(N278="nulová",J278,0)</f>
        <v>0</v>
      </c>
      <c r="BJ278" s="17" t="s">
        <v>80</v>
      </c>
      <c r="BK278" s="140">
        <f>ROUND(I278*H278,2)</f>
        <v>0</v>
      </c>
      <c r="BL278" s="17" t="s">
        <v>165</v>
      </c>
      <c r="BM278" s="139" t="s">
        <v>4422</v>
      </c>
    </row>
    <row r="279" spans="2:65" s="1" customFormat="1" ht="24.2" customHeight="1">
      <c r="B279" s="128"/>
      <c r="C279" s="129" t="s">
        <v>1052</v>
      </c>
      <c r="D279" s="129" t="s">
        <v>160</v>
      </c>
      <c r="E279" s="130" t="s">
        <v>4423</v>
      </c>
      <c r="F279" s="131" t="s">
        <v>4424</v>
      </c>
      <c r="G279" s="132" t="s">
        <v>310</v>
      </c>
      <c r="H279" s="133">
        <v>2</v>
      </c>
      <c r="I279" s="184"/>
      <c r="J279" s="134">
        <f>ROUND(I279*H279,2)</f>
        <v>0</v>
      </c>
      <c r="K279" s="131" t="s">
        <v>164</v>
      </c>
      <c r="L279" s="29"/>
      <c r="M279" s="135" t="s">
        <v>1</v>
      </c>
      <c r="N279" s="136" t="s">
        <v>37</v>
      </c>
      <c r="O279" s="137">
        <v>0.96299999999999997</v>
      </c>
      <c r="P279" s="137">
        <f>O279*H279</f>
        <v>1.9259999999999999</v>
      </c>
      <c r="Q279" s="137">
        <v>0</v>
      </c>
      <c r="R279" s="137">
        <f>Q279*H279</f>
        <v>0</v>
      </c>
      <c r="S279" s="137">
        <v>0</v>
      </c>
      <c r="T279" s="138">
        <f>S279*H279</f>
        <v>0</v>
      </c>
      <c r="AR279" s="139" t="s">
        <v>255</v>
      </c>
      <c r="AT279" s="139" t="s">
        <v>160</v>
      </c>
      <c r="AU279" s="139" t="s">
        <v>82</v>
      </c>
      <c r="AY279" s="17" t="s">
        <v>158</v>
      </c>
      <c r="BE279" s="140">
        <f>IF(N279="základní",J279,0)</f>
        <v>0</v>
      </c>
      <c r="BF279" s="140">
        <f>IF(N279="snížená",J279,0)</f>
        <v>0</v>
      </c>
      <c r="BG279" s="140">
        <f>IF(N279="zákl. přenesená",J279,0)</f>
        <v>0</v>
      </c>
      <c r="BH279" s="140">
        <f>IF(N279="sníž. přenesená",J279,0)</f>
        <v>0</v>
      </c>
      <c r="BI279" s="140">
        <f>IF(N279="nulová",J279,0)</f>
        <v>0</v>
      </c>
      <c r="BJ279" s="17" t="s">
        <v>80</v>
      </c>
      <c r="BK279" s="140">
        <f>ROUND(I279*H279,2)</f>
        <v>0</v>
      </c>
      <c r="BL279" s="17" t="s">
        <v>255</v>
      </c>
      <c r="BM279" s="139" t="s">
        <v>4425</v>
      </c>
    </row>
    <row r="280" spans="2:65" s="13" customFormat="1">
      <c r="B280" s="147"/>
      <c r="D280" s="142" t="s">
        <v>167</v>
      </c>
      <c r="E280" s="148" t="s">
        <v>1</v>
      </c>
      <c r="F280" s="149" t="s">
        <v>670</v>
      </c>
      <c r="H280" s="150">
        <v>2</v>
      </c>
      <c r="L280" s="147"/>
      <c r="M280" s="151"/>
      <c r="T280" s="152"/>
      <c r="AT280" s="148" t="s">
        <v>167</v>
      </c>
      <c r="AU280" s="148" t="s">
        <v>82</v>
      </c>
      <c r="AV280" s="13" t="s">
        <v>82</v>
      </c>
      <c r="AW280" s="13" t="s">
        <v>28</v>
      </c>
      <c r="AX280" s="13" t="s">
        <v>80</v>
      </c>
      <c r="AY280" s="148" t="s">
        <v>158</v>
      </c>
    </row>
    <row r="281" spans="2:65" s="1" customFormat="1" ht="16.5" customHeight="1">
      <c r="B281" s="128"/>
      <c r="C281" s="159" t="s">
        <v>1060</v>
      </c>
      <c r="D281" s="159" t="s">
        <v>242</v>
      </c>
      <c r="E281" s="160" t="s">
        <v>4426</v>
      </c>
      <c r="F281" s="161" t="s">
        <v>4427</v>
      </c>
      <c r="G281" s="162" t="s">
        <v>3888</v>
      </c>
      <c r="H281" s="163">
        <v>1</v>
      </c>
      <c r="I281" s="188"/>
      <c r="J281" s="164">
        <f>ROUND(I281*H281,2)</f>
        <v>0</v>
      </c>
      <c r="K281" s="161" t="s">
        <v>1</v>
      </c>
      <c r="L281" s="165"/>
      <c r="M281" s="166" t="s">
        <v>1</v>
      </c>
      <c r="N281" s="167" t="s">
        <v>37</v>
      </c>
      <c r="O281" s="137">
        <v>0</v>
      </c>
      <c r="P281" s="137">
        <f>O281*H281</f>
        <v>0</v>
      </c>
      <c r="Q281" s="137">
        <v>0</v>
      </c>
      <c r="R281" s="137">
        <f>Q281*H281</f>
        <v>0</v>
      </c>
      <c r="S281" s="137">
        <v>0</v>
      </c>
      <c r="T281" s="138">
        <f>S281*H281</f>
        <v>0</v>
      </c>
      <c r="AR281" s="139" t="s">
        <v>209</v>
      </c>
      <c r="AT281" s="139" t="s">
        <v>242</v>
      </c>
      <c r="AU281" s="139" t="s">
        <v>82</v>
      </c>
      <c r="AY281" s="17" t="s">
        <v>158</v>
      </c>
      <c r="BE281" s="140">
        <f>IF(N281="základní",J281,0)</f>
        <v>0</v>
      </c>
      <c r="BF281" s="140">
        <f>IF(N281="snížená",J281,0)</f>
        <v>0</v>
      </c>
      <c r="BG281" s="140">
        <f>IF(N281="zákl. přenesená",J281,0)</f>
        <v>0</v>
      </c>
      <c r="BH281" s="140">
        <f>IF(N281="sníž. přenesená",J281,0)</f>
        <v>0</v>
      </c>
      <c r="BI281" s="140">
        <f>IF(N281="nulová",J281,0)</f>
        <v>0</v>
      </c>
      <c r="BJ281" s="17" t="s">
        <v>80</v>
      </c>
      <c r="BK281" s="140">
        <f>ROUND(I281*H281,2)</f>
        <v>0</v>
      </c>
      <c r="BL281" s="17" t="s">
        <v>165</v>
      </c>
      <c r="BM281" s="139" t="s">
        <v>4428</v>
      </c>
    </row>
    <row r="282" spans="2:65" s="1" customFormat="1" ht="16.5" customHeight="1">
      <c r="B282" s="128"/>
      <c r="C282" s="159" t="s">
        <v>1065</v>
      </c>
      <c r="D282" s="159" t="s">
        <v>242</v>
      </c>
      <c r="E282" s="160" t="s">
        <v>4429</v>
      </c>
      <c r="F282" s="161" t="s">
        <v>4430</v>
      </c>
      <c r="G282" s="162" t="s">
        <v>3888</v>
      </c>
      <c r="H282" s="163">
        <v>1</v>
      </c>
      <c r="I282" s="188"/>
      <c r="J282" s="164">
        <f>ROUND(I282*H282,2)</f>
        <v>0</v>
      </c>
      <c r="K282" s="161" t="s">
        <v>1</v>
      </c>
      <c r="L282" s="165"/>
      <c r="M282" s="166" t="s">
        <v>1</v>
      </c>
      <c r="N282" s="167" t="s">
        <v>37</v>
      </c>
      <c r="O282" s="137">
        <v>0</v>
      </c>
      <c r="P282" s="137">
        <f>O282*H282</f>
        <v>0</v>
      </c>
      <c r="Q282" s="137">
        <v>0</v>
      </c>
      <c r="R282" s="137">
        <f>Q282*H282</f>
        <v>0</v>
      </c>
      <c r="S282" s="137">
        <v>0</v>
      </c>
      <c r="T282" s="138">
        <f>S282*H282</f>
        <v>0</v>
      </c>
      <c r="AR282" s="139" t="s">
        <v>209</v>
      </c>
      <c r="AT282" s="139" t="s">
        <v>242</v>
      </c>
      <c r="AU282" s="139" t="s">
        <v>82</v>
      </c>
      <c r="AY282" s="17" t="s">
        <v>158</v>
      </c>
      <c r="BE282" s="140">
        <f>IF(N282="základní",J282,0)</f>
        <v>0</v>
      </c>
      <c r="BF282" s="140">
        <f>IF(N282="snížená",J282,0)</f>
        <v>0</v>
      </c>
      <c r="BG282" s="140">
        <f>IF(N282="zákl. přenesená",J282,0)</f>
        <v>0</v>
      </c>
      <c r="BH282" s="140">
        <f>IF(N282="sníž. přenesená",J282,0)</f>
        <v>0</v>
      </c>
      <c r="BI282" s="140">
        <f>IF(N282="nulová",J282,0)</f>
        <v>0</v>
      </c>
      <c r="BJ282" s="17" t="s">
        <v>80</v>
      </c>
      <c r="BK282" s="140">
        <f>ROUND(I282*H282,2)</f>
        <v>0</v>
      </c>
      <c r="BL282" s="17" t="s">
        <v>165</v>
      </c>
      <c r="BM282" s="139" t="s">
        <v>4431</v>
      </c>
    </row>
    <row r="283" spans="2:65" s="1" customFormat="1" ht="24.2" customHeight="1">
      <c r="B283" s="128"/>
      <c r="C283" s="129" t="s">
        <v>1070</v>
      </c>
      <c r="D283" s="129" t="s">
        <v>160</v>
      </c>
      <c r="E283" s="130" t="s">
        <v>4432</v>
      </c>
      <c r="F283" s="131" t="s">
        <v>4433</v>
      </c>
      <c r="G283" s="132" t="s">
        <v>310</v>
      </c>
      <c r="H283" s="133">
        <v>1</v>
      </c>
      <c r="I283" s="184"/>
      <c r="J283" s="134">
        <f>ROUND(I283*H283,2)</f>
        <v>0</v>
      </c>
      <c r="K283" s="131" t="s">
        <v>164</v>
      </c>
      <c r="L283" s="29"/>
      <c r="M283" s="135" t="s">
        <v>1</v>
      </c>
      <c r="N283" s="136" t="s">
        <v>37</v>
      </c>
      <c r="O283" s="137">
        <v>1.1739999999999999</v>
      </c>
      <c r="P283" s="137">
        <f>O283*H283</f>
        <v>1.1739999999999999</v>
      </c>
      <c r="Q283" s="137">
        <v>0</v>
      </c>
      <c r="R283" s="137">
        <f>Q283*H283</f>
        <v>0</v>
      </c>
      <c r="S283" s="137">
        <v>0</v>
      </c>
      <c r="T283" s="138">
        <f>S283*H283</f>
        <v>0</v>
      </c>
      <c r="AR283" s="139" t="s">
        <v>165</v>
      </c>
      <c r="AT283" s="139" t="s">
        <v>160</v>
      </c>
      <c r="AU283" s="139" t="s">
        <v>82</v>
      </c>
      <c r="AY283" s="17" t="s">
        <v>158</v>
      </c>
      <c r="BE283" s="140">
        <f>IF(N283="základní",J283,0)</f>
        <v>0</v>
      </c>
      <c r="BF283" s="140">
        <f>IF(N283="snížená",J283,0)</f>
        <v>0</v>
      </c>
      <c r="BG283" s="140">
        <f>IF(N283="zákl. přenesená",J283,0)</f>
        <v>0</v>
      </c>
      <c r="BH283" s="140">
        <f>IF(N283="sníž. přenesená",J283,0)</f>
        <v>0</v>
      </c>
      <c r="BI283" s="140">
        <f>IF(N283="nulová",J283,0)</f>
        <v>0</v>
      </c>
      <c r="BJ283" s="17" t="s">
        <v>80</v>
      </c>
      <c r="BK283" s="140">
        <f>ROUND(I283*H283,2)</f>
        <v>0</v>
      </c>
      <c r="BL283" s="17" t="s">
        <v>165</v>
      </c>
      <c r="BM283" s="139" t="s">
        <v>4434</v>
      </c>
    </row>
    <row r="284" spans="2:65" s="1" customFormat="1" ht="16.5" customHeight="1">
      <c r="B284" s="128"/>
      <c r="C284" s="159" t="s">
        <v>1077</v>
      </c>
      <c r="D284" s="159" t="s">
        <v>242</v>
      </c>
      <c r="E284" s="160" t="s">
        <v>4435</v>
      </c>
      <c r="F284" s="161" t="s">
        <v>4436</v>
      </c>
      <c r="G284" s="162" t="s">
        <v>310</v>
      </c>
      <c r="H284" s="163">
        <v>1</v>
      </c>
      <c r="I284" s="188"/>
      <c r="J284" s="164">
        <f>ROUND(I284*H284,2)</f>
        <v>0</v>
      </c>
      <c r="K284" s="161" t="s">
        <v>1</v>
      </c>
      <c r="L284" s="165"/>
      <c r="M284" s="166" t="s">
        <v>1</v>
      </c>
      <c r="N284" s="167" t="s">
        <v>37</v>
      </c>
      <c r="O284" s="137">
        <v>0</v>
      </c>
      <c r="P284" s="137">
        <f>O284*H284</f>
        <v>0</v>
      </c>
      <c r="Q284" s="137">
        <v>1.0499999999999999E-3</v>
      </c>
      <c r="R284" s="137">
        <f>Q284*H284</f>
        <v>1.0499999999999999E-3</v>
      </c>
      <c r="S284" s="137">
        <v>0</v>
      </c>
      <c r="T284" s="138">
        <f>S284*H284</f>
        <v>0</v>
      </c>
      <c r="AR284" s="139" t="s">
        <v>209</v>
      </c>
      <c r="AT284" s="139" t="s">
        <v>242</v>
      </c>
      <c r="AU284" s="139" t="s">
        <v>82</v>
      </c>
      <c r="AY284" s="17" t="s">
        <v>158</v>
      </c>
      <c r="BE284" s="140">
        <f>IF(N284="základní",J284,0)</f>
        <v>0</v>
      </c>
      <c r="BF284" s="140">
        <f>IF(N284="snížená",J284,0)</f>
        <v>0</v>
      </c>
      <c r="BG284" s="140">
        <f>IF(N284="zákl. přenesená",J284,0)</f>
        <v>0</v>
      </c>
      <c r="BH284" s="140">
        <f>IF(N284="sníž. přenesená",J284,0)</f>
        <v>0</v>
      </c>
      <c r="BI284" s="140">
        <f>IF(N284="nulová",J284,0)</f>
        <v>0</v>
      </c>
      <c r="BJ284" s="17" t="s">
        <v>80</v>
      </c>
      <c r="BK284" s="140">
        <f>ROUND(I284*H284,2)</f>
        <v>0</v>
      </c>
      <c r="BL284" s="17" t="s">
        <v>165</v>
      </c>
      <c r="BM284" s="139" t="s">
        <v>4437</v>
      </c>
    </row>
    <row r="285" spans="2:65" s="1" customFormat="1" ht="24.2" customHeight="1">
      <c r="B285" s="128"/>
      <c r="C285" s="129" t="s">
        <v>1082</v>
      </c>
      <c r="D285" s="129" t="s">
        <v>160</v>
      </c>
      <c r="E285" s="130" t="s">
        <v>4438</v>
      </c>
      <c r="F285" s="131" t="s">
        <v>4439</v>
      </c>
      <c r="G285" s="132" t="s">
        <v>310</v>
      </c>
      <c r="H285" s="133">
        <v>2</v>
      </c>
      <c r="I285" s="184"/>
      <c r="J285" s="134">
        <f>ROUND(I285*H285,2)</f>
        <v>0</v>
      </c>
      <c r="K285" s="131" t="s">
        <v>164</v>
      </c>
      <c r="L285" s="29"/>
      <c r="M285" s="135" t="s">
        <v>1</v>
      </c>
      <c r="N285" s="136" t="s">
        <v>37</v>
      </c>
      <c r="O285" s="137">
        <v>0.59</v>
      </c>
      <c r="P285" s="137">
        <f>O285*H285</f>
        <v>1.18</v>
      </c>
      <c r="Q285" s="137">
        <v>0</v>
      </c>
      <c r="R285" s="137">
        <f>Q285*H285</f>
        <v>0</v>
      </c>
      <c r="S285" s="137">
        <v>0</v>
      </c>
      <c r="T285" s="138">
        <f>S285*H285</f>
        <v>0</v>
      </c>
      <c r="AR285" s="139" t="s">
        <v>255</v>
      </c>
      <c r="AT285" s="139" t="s">
        <v>160</v>
      </c>
      <c r="AU285" s="139" t="s">
        <v>82</v>
      </c>
      <c r="AY285" s="17" t="s">
        <v>158</v>
      </c>
      <c r="BE285" s="140">
        <f>IF(N285="základní",J285,0)</f>
        <v>0</v>
      </c>
      <c r="BF285" s="140">
        <f>IF(N285="snížená",J285,0)</f>
        <v>0</v>
      </c>
      <c r="BG285" s="140">
        <f>IF(N285="zákl. přenesená",J285,0)</f>
        <v>0</v>
      </c>
      <c r="BH285" s="140">
        <f>IF(N285="sníž. přenesená",J285,0)</f>
        <v>0</v>
      </c>
      <c r="BI285" s="140">
        <f>IF(N285="nulová",J285,0)</f>
        <v>0</v>
      </c>
      <c r="BJ285" s="17" t="s">
        <v>80</v>
      </c>
      <c r="BK285" s="140">
        <f>ROUND(I285*H285,2)</f>
        <v>0</v>
      </c>
      <c r="BL285" s="17" t="s">
        <v>255</v>
      </c>
      <c r="BM285" s="139" t="s">
        <v>4440</v>
      </c>
    </row>
    <row r="286" spans="2:65" s="13" customFormat="1">
      <c r="B286" s="147"/>
      <c r="D286" s="142" t="s">
        <v>167</v>
      </c>
      <c r="E286" s="148" t="s">
        <v>1</v>
      </c>
      <c r="F286" s="149" t="s">
        <v>670</v>
      </c>
      <c r="H286" s="150">
        <v>2</v>
      </c>
      <c r="L286" s="147"/>
      <c r="M286" s="151"/>
      <c r="T286" s="152"/>
      <c r="AT286" s="148" t="s">
        <v>167</v>
      </c>
      <c r="AU286" s="148" t="s">
        <v>82</v>
      </c>
      <c r="AV286" s="13" t="s">
        <v>82</v>
      </c>
      <c r="AW286" s="13" t="s">
        <v>28</v>
      </c>
      <c r="AX286" s="13" t="s">
        <v>80</v>
      </c>
      <c r="AY286" s="148" t="s">
        <v>158</v>
      </c>
    </row>
    <row r="287" spans="2:65" s="1" customFormat="1" ht="16.5" customHeight="1">
      <c r="B287" s="128"/>
      <c r="C287" s="159" t="s">
        <v>1096</v>
      </c>
      <c r="D287" s="159" t="s">
        <v>242</v>
      </c>
      <c r="E287" s="160" t="s">
        <v>4441</v>
      </c>
      <c r="F287" s="161" t="s">
        <v>4442</v>
      </c>
      <c r="G287" s="162" t="s">
        <v>310</v>
      </c>
      <c r="H287" s="163">
        <v>1</v>
      </c>
      <c r="I287" s="188"/>
      <c r="J287" s="164">
        <f>ROUND(I287*H287,2)</f>
        <v>0</v>
      </c>
      <c r="K287" s="161" t="s">
        <v>1</v>
      </c>
      <c r="L287" s="165"/>
      <c r="M287" s="166" t="s">
        <v>1</v>
      </c>
      <c r="N287" s="167" t="s">
        <v>37</v>
      </c>
      <c r="O287" s="137">
        <v>0</v>
      </c>
      <c r="P287" s="137">
        <f>O287*H287</f>
        <v>0</v>
      </c>
      <c r="Q287" s="137">
        <v>0</v>
      </c>
      <c r="R287" s="137">
        <f>Q287*H287</f>
        <v>0</v>
      </c>
      <c r="S287" s="137">
        <v>0</v>
      </c>
      <c r="T287" s="138">
        <f>S287*H287</f>
        <v>0</v>
      </c>
      <c r="AR287" s="139" t="s">
        <v>357</v>
      </c>
      <c r="AT287" s="139" t="s">
        <v>242</v>
      </c>
      <c r="AU287" s="139" t="s">
        <v>82</v>
      </c>
      <c r="AY287" s="17" t="s">
        <v>158</v>
      </c>
      <c r="BE287" s="140">
        <f>IF(N287="základní",J287,0)</f>
        <v>0</v>
      </c>
      <c r="BF287" s="140">
        <f>IF(N287="snížená",J287,0)</f>
        <v>0</v>
      </c>
      <c r="BG287" s="140">
        <f>IF(N287="zákl. přenesená",J287,0)</f>
        <v>0</v>
      </c>
      <c r="BH287" s="140">
        <f>IF(N287="sníž. přenesená",J287,0)</f>
        <v>0</v>
      </c>
      <c r="BI287" s="140">
        <f>IF(N287="nulová",J287,0)</f>
        <v>0</v>
      </c>
      <c r="BJ287" s="17" t="s">
        <v>80</v>
      </c>
      <c r="BK287" s="140">
        <f>ROUND(I287*H287,2)</f>
        <v>0</v>
      </c>
      <c r="BL287" s="17" t="s">
        <v>255</v>
      </c>
      <c r="BM287" s="139" t="s">
        <v>4443</v>
      </c>
    </row>
    <row r="288" spans="2:65" s="1" customFormat="1" ht="16.5" customHeight="1">
      <c r="B288" s="128"/>
      <c r="C288" s="159" t="s">
        <v>1103</v>
      </c>
      <c r="D288" s="159" t="s">
        <v>242</v>
      </c>
      <c r="E288" s="160" t="s">
        <v>4444</v>
      </c>
      <c r="F288" s="161" t="s">
        <v>4445</v>
      </c>
      <c r="G288" s="162" t="s">
        <v>310</v>
      </c>
      <c r="H288" s="163">
        <v>1</v>
      </c>
      <c r="I288" s="188"/>
      <c r="J288" s="164">
        <f>ROUND(I288*H288,2)</f>
        <v>0</v>
      </c>
      <c r="K288" s="161" t="s">
        <v>1</v>
      </c>
      <c r="L288" s="165"/>
      <c r="M288" s="166" t="s">
        <v>1</v>
      </c>
      <c r="N288" s="167" t="s">
        <v>37</v>
      </c>
      <c r="O288" s="137">
        <v>0</v>
      </c>
      <c r="P288" s="137">
        <f>O288*H288</f>
        <v>0</v>
      </c>
      <c r="Q288" s="137">
        <v>0</v>
      </c>
      <c r="R288" s="137">
        <f>Q288*H288</f>
        <v>0</v>
      </c>
      <c r="S288" s="137">
        <v>0</v>
      </c>
      <c r="T288" s="138">
        <f>S288*H288</f>
        <v>0</v>
      </c>
      <c r="AR288" s="139" t="s">
        <v>357</v>
      </c>
      <c r="AT288" s="139" t="s">
        <v>242</v>
      </c>
      <c r="AU288" s="139" t="s">
        <v>82</v>
      </c>
      <c r="AY288" s="17" t="s">
        <v>158</v>
      </c>
      <c r="BE288" s="140">
        <f>IF(N288="základní",J288,0)</f>
        <v>0</v>
      </c>
      <c r="BF288" s="140">
        <f>IF(N288="snížená",J288,0)</f>
        <v>0</v>
      </c>
      <c r="BG288" s="140">
        <f>IF(N288="zákl. přenesená",J288,0)</f>
        <v>0</v>
      </c>
      <c r="BH288" s="140">
        <f>IF(N288="sníž. přenesená",J288,0)</f>
        <v>0</v>
      </c>
      <c r="BI288" s="140">
        <f>IF(N288="nulová",J288,0)</f>
        <v>0</v>
      </c>
      <c r="BJ288" s="17" t="s">
        <v>80</v>
      </c>
      <c r="BK288" s="140">
        <f>ROUND(I288*H288,2)</f>
        <v>0</v>
      </c>
      <c r="BL288" s="17" t="s">
        <v>255</v>
      </c>
      <c r="BM288" s="139" t="s">
        <v>4446</v>
      </c>
    </row>
    <row r="289" spans="2:65" s="1" customFormat="1" ht="33" customHeight="1">
      <c r="B289" s="128"/>
      <c r="C289" s="129" t="s">
        <v>1108</v>
      </c>
      <c r="D289" s="129" t="s">
        <v>160</v>
      </c>
      <c r="E289" s="130" t="s">
        <v>4447</v>
      </c>
      <c r="F289" s="131" t="s">
        <v>4448</v>
      </c>
      <c r="G289" s="132" t="s">
        <v>310</v>
      </c>
      <c r="H289" s="133">
        <v>1</v>
      </c>
      <c r="I289" s="184"/>
      <c r="J289" s="134">
        <f>ROUND(I289*H289,2)</f>
        <v>0</v>
      </c>
      <c r="K289" s="131" t="s">
        <v>164</v>
      </c>
      <c r="L289" s="29"/>
      <c r="M289" s="135" t="s">
        <v>1</v>
      </c>
      <c r="N289" s="136" t="s">
        <v>37</v>
      </c>
      <c r="O289" s="137">
        <v>1.0589999999999999</v>
      </c>
      <c r="P289" s="137">
        <f>O289*H289</f>
        <v>1.0589999999999999</v>
      </c>
      <c r="Q289" s="137">
        <v>0</v>
      </c>
      <c r="R289" s="137">
        <f>Q289*H289</f>
        <v>0</v>
      </c>
      <c r="S289" s="137">
        <v>0</v>
      </c>
      <c r="T289" s="138">
        <f>S289*H289</f>
        <v>0</v>
      </c>
      <c r="AR289" s="139" t="s">
        <v>165</v>
      </c>
      <c r="AT289" s="139" t="s">
        <v>160</v>
      </c>
      <c r="AU289" s="139" t="s">
        <v>82</v>
      </c>
      <c r="AY289" s="17" t="s">
        <v>158</v>
      </c>
      <c r="BE289" s="140">
        <f>IF(N289="základní",J289,0)</f>
        <v>0</v>
      </c>
      <c r="BF289" s="140">
        <f>IF(N289="snížená",J289,0)</f>
        <v>0</v>
      </c>
      <c r="BG289" s="140">
        <f>IF(N289="zákl. přenesená",J289,0)</f>
        <v>0</v>
      </c>
      <c r="BH289" s="140">
        <f>IF(N289="sníž. přenesená",J289,0)</f>
        <v>0</v>
      </c>
      <c r="BI289" s="140">
        <f>IF(N289="nulová",J289,0)</f>
        <v>0</v>
      </c>
      <c r="BJ289" s="17" t="s">
        <v>80</v>
      </c>
      <c r="BK289" s="140">
        <f>ROUND(I289*H289,2)</f>
        <v>0</v>
      </c>
      <c r="BL289" s="17" t="s">
        <v>165</v>
      </c>
      <c r="BM289" s="139" t="s">
        <v>4449</v>
      </c>
    </row>
    <row r="290" spans="2:65" s="1" customFormat="1" ht="16.5" customHeight="1">
      <c r="B290" s="128"/>
      <c r="C290" s="159" t="s">
        <v>1113</v>
      </c>
      <c r="D290" s="159" t="s">
        <v>242</v>
      </c>
      <c r="E290" s="160" t="s">
        <v>4450</v>
      </c>
      <c r="F290" s="161" t="s">
        <v>4451</v>
      </c>
      <c r="G290" s="162" t="s">
        <v>310</v>
      </c>
      <c r="H290" s="163">
        <v>1</v>
      </c>
      <c r="I290" s="188"/>
      <c r="J290" s="164">
        <f>ROUND(I290*H290,2)</f>
        <v>0</v>
      </c>
      <c r="K290" s="161" t="s">
        <v>1</v>
      </c>
      <c r="L290" s="165"/>
      <c r="M290" s="166" t="s">
        <v>1</v>
      </c>
      <c r="N290" s="167" t="s">
        <v>37</v>
      </c>
      <c r="O290" s="137">
        <v>0</v>
      </c>
      <c r="P290" s="137">
        <f>O290*H290</f>
        <v>0</v>
      </c>
      <c r="Q290" s="137">
        <v>1.0499999999999999E-3</v>
      </c>
      <c r="R290" s="137">
        <f>Q290*H290</f>
        <v>1.0499999999999999E-3</v>
      </c>
      <c r="S290" s="137">
        <v>0</v>
      </c>
      <c r="T290" s="138">
        <f>S290*H290</f>
        <v>0</v>
      </c>
      <c r="AR290" s="139" t="s">
        <v>209</v>
      </c>
      <c r="AT290" s="139" t="s">
        <v>242</v>
      </c>
      <c r="AU290" s="139" t="s">
        <v>82</v>
      </c>
      <c r="AY290" s="17" t="s">
        <v>158</v>
      </c>
      <c r="BE290" s="140">
        <f>IF(N290="základní",J290,0)</f>
        <v>0</v>
      </c>
      <c r="BF290" s="140">
        <f>IF(N290="snížená",J290,0)</f>
        <v>0</v>
      </c>
      <c r="BG290" s="140">
        <f>IF(N290="zákl. přenesená",J290,0)</f>
        <v>0</v>
      </c>
      <c r="BH290" s="140">
        <f>IF(N290="sníž. přenesená",J290,0)</f>
        <v>0</v>
      </c>
      <c r="BI290" s="140">
        <f>IF(N290="nulová",J290,0)</f>
        <v>0</v>
      </c>
      <c r="BJ290" s="17" t="s">
        <v>80</v>
      </c>
      <c r="BK290" s="140">
        <f>ROUND(I290*H290,2)</f>
        <v>0</v>
      </c>
      <c r="BL290" s="17" t="s">
        <v>165</v>
      </c>
      <c r="BM290" s="139" t="s">
        <v>4452</v>
      </c>
    </row>
    <row r="291" spans="2:65" s="1" customFormat="1" ht="24.2" customHeight="1">
      <c r="B291" s="128"/>
      <c r="C291" s="129" t="s">
        <v>1117</v>
      </c>
      <c r="D291" s="129" t="s">
        <v>160</v>
      </c>
      <c r="E291" s="130" t="s">
        <v>4453</v>
      </c>
      <c r="F291" s="131" t="s">
        <v>4454</v>
      </c>
      <c r="G291" s="132" t="s">
        <v>310</v>
      </c>
      <c r="H291" s="133">
        <v>2</v>
      </c>
      <c r="I291" s="184"/>
      <c r="J291" s="134">
        <f>ROUND(I291*H291,2)</f>
        <v>0</v>
      </c>
      <c r="K291" s="131" t="s">
        <v>164</v>
      </c>
      <c r="L291" s="29"/>
      <c r="M291" s="135" t="s">
        <v>1</v>
      </c>
      <c r="N291" s="136" t="s">
        <v>37</v>
      </c>
      <c r="O291" s="137">
        <v>0.39</v>
      </c>
      <c r="P291" s="137">
        <f>O291*H291</f>
        <v>0.78</v>
      </c>
      <c r="Q291" s="137">
        <v>0</v>
      </c>
      <c r="R291" s="137">
        <f>Q291*H291</f>
        <v>0</v>
      </c>
      <c r="S291" s="137">
        <v>0</v>
      </c>
      <c r="T291" s="138">
        <f>S291*H291</f>
        <v>0</v>
      </c>
      <c r="AR291" s="139" t="s">
        <v>165</v>
      </c>
      <c r="AT291" s="139" t="s">
        <v>160</v>
      </c>
      <c r="AU291" s="139" t="s">
        <v>82</v>
      </c>
      <c r="AY291" s="17" t="s">
        <v>158</v>
      </c>
      <c r="BE291" s="140">
        <f>IF(N291="základní",J291,0)</f>
        <v>0</v>
      </c>
      <c r="BF291" s="140">
        <f>IF(N291="snížená",J291,0)</f>
        <v>0</v>
      </c>
      <c r="BG291" s="140">
        <f>IF(N291="zákl. přenesená",J291,0)</f>
        <v>0</v>
      </c>
      <c r="BH291" s="140">
        <f>IF(N291="sníž. přenesená",J291,0)</f>
        <v>0</v>
      </c>
      <c r="BI291" s="140">
        <f>IF(N291="nulová",J291,0)</f>
        <v>0</v>
      </c>
      <c r="BJ291" s="17" t="s">
        <v>80</v>
      </c>
      <c r="BK291" s="140">
        <f>ROUND(I291*H291,2)</f>
        <v>0</v>
      </c>
      <c r="BL291" s="17" t="s">
        <v>165</v>
      </c>
      <c r="BM291" s="139" t="s">
        <v>4455</v>
      </c>
    </row>
    <row r="292" spans="2:65" s="13" customFormat="1">
      <c r="B292" s="147"/>
      <c r="D292" s="142" t="s">
        <v>167</v>
      </c>
      <c r="E292" s="148" t="s">
        <v>1</v>
      </c>
      <c r="F292" s="149" t="s">
        <v>670</v>
      </c>
      <c r="H292" s="150">
        <v>2</v>
      </c>
      <c r="L292" s="147"/>
      <c r="M292" s="151"/>
      <c r="T292" s="152"/>
      <c r="AT292" s="148" t="s">
        <v>167</v>
      </c>
      <c r="AU292" s="148" t="s">
        <v>82</v>
      </c>
      <c r="AV292" s="13" t="s">
        <v>82</v>
      </c>
      <c r="AW292" s="13" t="s">
        <v>28</v>
      </c>
      <c r="AX292" s="13" t="s">
        <v>80</v>
      </c>
      <c r="AY292" s="148" t="s">
        <v>158</v>
      </c>
    </row>
    <row r="293" spans="2:65" s="1" customFormat="1" ht="16.5" customHeight="1">
      <c r="B293" s="128"/>
      <c r="C293" s="159" t="s">
        <v>1123</v>
      </c>
      <c r="D293" s="159" t="s">
        <v>242</v>
      </c>
      <c r="E293" s="160" t="s">
        <v>4456</v>
      </c>
      <c r="F293" s="161" t="s">
        <v>4457</v>
      </c>
      <c r="G293" s="162" t="s">
        <v>310</v>
      </c>
      <c r="H293" s="163">
        <v>1</v>
      </c>
      <c r="I293" s="188"/>
      <c r="J293" s="164">
        <f t="shared" ref="J293:J300" si="50">ROUND(I293*H293,2)</f>
        <v>0</v>
      </c>
      <c r="K293" s="161" t="s">
        <v>1</v>
      </c>
      <c r="L293" s="165"/>
      <c r="M293" s="166" t="s">
        <v>1</v>
      </c>
      <c r="N293" s="167" t="s">
        <v>37</v>
      </c>
      <c r="O293" s="137">
        <v>0</v>
      </c>
      <c r="P293" s="137">
        <f t="shared" ref="P293:P300" si="51">O293*H293</f>
        <v>0</v>
      </c>
      <c r="Q293" s="137">
        <v>1.0499999999999999E-3</v>
      </c>
      <c r="R293" s="137">
        <f t="shared" ref="R293:R300" si="52">Q293*H293</f>
        <v>1.0499999999999999E-3</v>
      </c>
      <c r="S293" s="137">
        <v>0</v>
      </c>
      <c r="T293" s="138">
        <f t="shared" ref="T293:T300" si="53">S293*H293</f>
        <v>0</v>
      </c>
      <c r="AR293" s="139" t="s">
        <v>209</v>
      </c>
      <c r="AT293" s="139" t="s">
        <v>242</v>
      </c>
      <c r="AU293" s="139" t="s">
        <v>82</v>
      </c>
      <c r="AY293" s="17" t="s">
        <v>158</v>
      </c>
      <c r="BE293" s="140">
        <f t="shared" ref="BE293:BE300" si="54">IF(N293="základní",J293,0)</f>
        <v>0</v>
      </c>
      <c r="BF293" s="140">
        <f t="shared" ref="BF293:BF300" si="55">IF(N293="snížená",J293,0)</f>
        <v>0</v>
      </c>
      <c r="BG293" s="140">
        <f t="shared" ref="BG293:BG300" si="56">IF(N293="zákl. přenesená",J293,0)</f>
        <v>0</v>
      </c>
      <c r="BH293" s="140">
        <f t="shared" ref="BH293:BH300" si="57">IF(N293="sníž. přenesená",J293,0)</f>
        <v>0</v>
      </c>
      <c r="BI293" s="140">
        <f t="shared" ref="BI293:BI300" si="58">IF(N293="nulová",J293,0)</f>
        <v>0</v>
      </c>
      <c r="BJ293" s="17" t="s">
        <v>80</v>
      </c>
      <c r="BK293" s="140">
        <f t="shared" ref="BK293:BK300" si="59">ROUND(I293*H293,2)</f>
        <v>0</v>
      </c>
      <c r="BL293" s="17" t="s">
        <v>165</v>
      </c>
      <c r="BM293" s="139" t="s">
        <v>4458</v>
      </c>
    </row>
    <row r="294" spans="2:65" s="1" customFormat="1" ht="16.5" customHeight="1">
      <c r="B294" s="128"/>
      <c r="C294" s="159" t="s">
        <v>1129</v>
      </c>
      <c r="D294" s="159" t="s">
        <v>242</v>
      </c>
      <c r="E294" s="160" t="s">
        <v>4459</v>
      </c>
      <c r="F294" s="161" t="s">
        <v>4460</v>
      </c>
      <c r="G294" s="162" t="s">
        <v>3888</v>
      </c>
      <c r="H294" s="163">
        <v>1</v>
      </c>
      <c r="I294" s="188"/>
      <c r="J294" s="164">
        <f t="shared" si="50"/>
        <v>0</v>
      </c>
      <c r="K294" s="161" t="s">
        <v>1</v>
      </c>
      <c r="L294" s="165"/>
      <c r="M294" s="166" t="s">
        <v>1</v>
      </c>
      <c r="N294" s="167" t="s">
        <v>37</v>
      </c>
      <c r="O294" s="137">
        <v>0</v>
      </c>
      <c r="P294" s="137">
        <f t="shared" si="51"/>
        <v>0</v>
      </c>
      <c r="Q294" s="137">
        <v>0</v>
      </c>
      <c r="R294" s="137">
        <f t="shared" si="52"/>
        <v>0</v>
      </c>
      <c r="S294" s="137">
        <v>0</v>
      </c>
      <c r="T294" s="138">
        <f t="shared" si="53"/>
        <v>0</v>
      </c>
      <c r="AR294" s="139" t="s">
        <v>357</v>
      </c>
      <c r="AT294" s="139" t="s">
        <v>242</v>
      </c>
      <c r="AU294" s="139" t="s">
        <v>82</v>
      </c>
      <c r="AY294" s="17" t="s">
        <v>158</v>
      </c>
      <c r="BE294" s="140">
        <f t="shared" si="54"/>
        <v>0</v>
      </c>
      <c r="BF294" s="140">
        <f t="shared" si="55"/>
        <v>0</v>
      </c>
      <c r="BG294" s="140">
        <f t="shared" si="56"/>
        <v>0</v>
      </c>
      <c r="BH294" s="140">
        <f t="shared" si="57"/>
        <v>0</v>
      </c>
      <c r="BI294" s="140">
        <f t="shared" si="58"/>
        <v>0</v>
      </c>
      <c r="BJ294" s="17" t="s">
        <v>80</v>
      </c>
      <c r="BK294" s="140">
        <f t="shared" si="59"/>
        <v>0</v>
      </c>
      <c r="BL294" s="17" t="s">
        <v>255</v>
      </c>
      <c r="BM294" s="139" t="s">
        <v>4461</v>
      </c>
    </row>
    <row r="295" spans="2:65" s="1" customFormat="1" ht="16.5" customHeight="1">
      <c r="B295" s="128"/>
      <c r="C295" s="129" t="s">
        <v>1134</v>
      </c>
      <c r="D295" s="129" t="s">
        <v>160</v>
      </c>
      <c r="E295" s="130" t="s">
        <v>4462</v>
      </c>
      <c r="F295" s="131" t="s">
        <v>4463</v>
      </c>
      <c r="G295" s="132" t="s">
        <v>310</v>
      </c>
      <c r="H295" s="133">
        <v>1</v>
      </c>
      <c r="I295" s="184"/>
      <c r="J295" s="134">
        <f t="shared" si="50"/>
        <v>0</v>
      </c>
      <c r="K295" s="131" t="s">
        <v>1</v>
      </c>
      <c r="L295" s="29"/>
      <c r="M295" s="135" t="s">
        <v>1</v>
      </c>
      <c r="N295" s="136" t="s">
        <v>37</v>
      </c>
      <c r="O295" s="137">
        <v>0.44500000000000001</v>
      </c>
      <c r="P295" s="137">
        <f t="shared" si="51"/>
        <v>0.44500000000000001</v>
      </c>
      <c r="Q295" s="137">
        <v>0</v>
      </c>
      <c r="R295" s="137">
        <f t="shared" si="52"/>
        <v>0</v>
      </c>
      <c r="S295" s="137">
        <v>0</v>
      </c>
      <c r="T295" s="138">
        <f t="shared" si="53"/>
        <v>0</v>
      </c>
      <c r="AR295" s="139" t="s">
        <v>255</v>
      </c>
      <c r="AT295" s="139" t="s">
        <v>160</v>
      </c>
      <c r="AU295" s="139" t="s">
        <v>82</v>
      </c>
      <c r="AY295" s="17" t="s">
        <v>158</v>
      </c>
      <c r="BE295" s="140">
        <f t="shared" si="54"/>
        <v>0</v>
      </c>
      <c r="BF295" s="140">
        <f t="shared" si="55"/>
        <v>0</v>
      </c>
      <c r="BG295" s="140">
        <f t="shared" si="56"/>
        <v>0</v>
      </c>
      <c r="BH295" s="140">
        <f t="shared" si="57"/>
        <v>0</v>
      </c>
      <c r="BI295" s="140">
        <f t="shared" si="58"/>
        <v>0</v>
      </c>
      <c r="BJ295" s="17" t="s">
        <v>80</v>
      </c>
      <c r="BK295" s="140">
        <f t="shared" si="59"/>
        <v>0</v>
      </c>
      <c r="BL295" s="17" t="s">
        <v>255</v>
      </c>
      <c r="BM295" s="139" t="s">
        <v>4464</v>
      </c>
    </row>
    <row r="296" spans="2:65" s="1" customFormat="1" ht="16.5" customHeight="1">
      <c r="B296" s="128"/>
      <c r="C296" s="129" t="s">
        <v>1139</v>
      </c>
      <c r="D296" s="129" t="s">
        <v>160</v>
      </c>
      <c r="E296" s="130" t="s">
        <v>4465</v>
      </c>
      <c r="F296" s="131" t="s">
        <v>4290</v>
      </c>
      <c r="G296" s="132" t="s">
        <v>4291</v>
      </c>
      <c r="H296" s="133">
        <v>4.5</v>
      </c>
      <c r="I296" s="184"/>
      <c r="J296" s="134">
        <f t="shared" si="50"/>
        <v>0</v>
      </c>
      <c r="K296" s="131" t="s">
        <v>1</v>
      </c>
      <c r="L296" s="29"/>
      <c r="M296" s="135" t="s">
        <v>1</v>
      </c>
      <c r="N296" s="136" t="s">
        <v>37</v>
      </c>
      <c r="O296" s="137">
        <v>0</v>
      </c>
      <c r="P296" s="137">
        <f t="shared" si="51"/>
        <v>0</v>
      </c>
      <c r="Q296" s="137">
        <v>0</v>
      </c>
      <c r="R296" s="137">
        <f t="shared" si="52"/>
        <v>0</v>
      </c>
      <c r="S296" s="137">
        <v>0</v>
      </c>
      <c r="T296" s="138">
        <f t="shared" si="53"/>
        <v>0</v>
      </c>
      <c r="AR296" s="139" t="s">
        <v>255</v>
      </c>
      <c r="AT296" s="139" t="s">
        <v>160</v>
      </c>
      <c r="AU296" s="139" t="s">
        <v>82</v>
      </c>
      <c r="AY296" s="17" t="s">
        <v>158</v>
      </c>
      <c r="BE296" s="140">
        <f t="shared" si="54"/>
        <v>0</v>
      </c>
      <c r="BF296" s="140">
        <f t="shared" si="55"/>
        <v>0</v>
      </c>
      <c r="BG296" s="140">
        <f t="shared" si="56"/>
        <v>0</v>
      </c>
      <c r="BH296" s="140">
        <f t="shared" si="57"/>
        <v>0</v>
      </c>
      <c r="BI296" s="140">
        <f t="shared" si="58"/>
        <v>0</v>
      </c>
      <c r="BJ296" s="17" t="s">
        <v>80</v>
      </c>
      <c r="BK296" s="140">
        <f t="shared" si="59"/>
        <v>0</v>
      </c>
      <c r="BL296" s="17" t="s">
        <v>255</v>
      </c>
      <c r="BM296" s="139" t="s">
        <v>4466</v>
      </c>
    </row>
    <row r="297" spans="2:65" s="1" customFormat="1" ht="16.5" customHeight="1">
      <c r="B297" s="128"/>
      <c r="C297" s="159" t="s">
        <v>1144</v>
      </c>
      <c r="D297" s="159" t="s">
        <v>242</v>
      </c>
      <c r="E297" s="160" t="s">
        <v>4467</v>
      </c>
      <c r="F297" s="161" t="s">
        <v>4294</v>
      </c>
      <c r="G297" s="162" t="s">
        <v>4291</v>
      </c>
      <c r="H297" s="163">
        <v>3</v>
      </c>
      <c r="I297" s="188"/>
      <c r="J297" s="164">
        <f t="shared" si="50"/>
        <v>0</v>
      </c>
      <c r="K297" s="161" t="s">
        <v>1</v>
      </c>
      <c r="L297" s="165"/>
      <c r="M297" s="166" t="s">
        <v>1</v>
      </c>
      <c r="N297" s="167" t="s">
        <v>37</v>
      </c>
      <c r="O297" s="137">
        <v>0</v>
      </c>
      <c r="P297" s="137">
        <f t="shared" si="51"/>
        <v>0</v>
      </c>
      <c r="Q297" s="137">
        <v>0</v>
      </c>
      <c r="R297" s="137">
        <f t="shared" si="52"/>
        <v>0</v>
      </c>
      <c r="S297" s="137">
        <v>0</v>
      </c>
      <c r="T297" s="138">
        <f t="shared" si="53"/>
        <v>0</v>
      </c>
      <c r="AR297" s="139" t="s">
        <v>357</v>
      </c>
      <c r="AT297" s="139" t="s">
        <v>242</v>
      </c>
      <c r="AU297" s="139" t="s">
        <v>82</v>
      </c>
      <c r="AY297" s="17" t="s">
        <v>158</v>
      </c>
      <c r="BE297" s="140">
        <f t="shared" si="54"/>
        <v>0</v>
      </c>
      <c r="BF297" s="140">
        <f t="shared" si="55"/>
        <v>0</v>
      </c>
      <c r="BG297" s="140">
        <f t="shared" si="56"/>
        <v>0</v>
      </c>
      <c r="BH297" s="140">
        <f t="shared" si="57"/>
        <v>0</v>
      </c>
      <c r="BI297" s="140">
        <f t="shared" si="58"/>
        <v>0</v>
      </c>
      <c r="BJ297" s="17" t="s">
        <v>80</v>
      </c>
      <c r="BK297" s="140">
        <f t="shared" si="59"/>
        <v>0</v>
      </c>
      <c r="BL297" s="17" t="s">
        <v>255</v>
      </c>
      <c r="BM297" s="139" t="s">
        <v>4468</v>
      </c>
    </row>
    <row r="298" spans="2:65" s="1" customFormat="1" ht="16.5" customHeight="1">
      <c r="B298" s="128"/>
      <c r="C298" s="159" t="s">
        <v>1148</v>
      </c>
      <c r="D298" s="159" t="s">
        <v>242</v>
      </c>
      <c r="E298" s="160" t="s">
        <v>4469</v>
      </c>
      <c r="F298" s="161" t="s">
        <v>4297</v>
      </c>
      <c r="G298" s="162" t="s">
        <v>4291</v>
      </c>
      <c r="H298" s="163">
        <v>2</v>
      </c>
      <c r="I298" s="188"/>
      <c r="J298" s="164">
        <f t="shared" si="50"/>
        <v>0</v>
      </c>
      <c r="K298" s="161" t="s">
        <v>1</v>
      </c>
      <c r="L298" s="165"/>
      <c r="M298" s="166" t="s">
        <v>1</v>
      </c>
      <c r="N298" s="167" t="s">
        <v>37</v>
      </c>
      <c r="O298" s="137">
        <v>0</v>
      </c>
      <c r="P298" s="137">
        <f t="shared" si="51"/>
        <v>0</v>
      </c>
      <c r="Q298" s="137">
        <v>0</v>
      </c>
      <c r="R298" s="137">
        <f t="shared" si="52"/>
        <v>0</v>
      </c>
      <c r="S298" s="137">
        <v>0</v>
      </c>
      <c r="T298" s="138">
        <f t="shared" si="53"/>
        <v>0</v>
      </c>
      <c r="AR298" s="139" t="s">
        <v>357</v>
      </c>
      <c r="AT298" s="139" t="s">
        <v>242</v>
      </c>
      <c r="AU298" s="139" t="s">
        <v>82</v>
      </c>
      <c r="AY298" s="17" t="s">
        <v>158</v>
      </c>
      <c r="BE298" s="140">
        <f t="shared" si="54"/>
        <v>0</v>
      </c>
      <c r="BF298" s="140">
        <f t="shared" si="55"/>
        <v>0</v>
      </c>
      <c r="BG298" s="140">
        <f t="shared" si="56"/>
        <v>0</v>
      </c>
      <c r="BH298" s="140">
        <f t="shared" si="57"/>
        <v>0</v>
      </c>
      <c r="BI298" s="140">
        <f t="shared" si="58"/>
        <v>0</v>
      </c>
      <c r="BJ298" s="17" t="s">
        <v>80</v>
      </c>
      <c r="BK298" s="140">
        <f t="shared" si="59"/>
        <v>0</v>
      </c>
      <c r="BL298" s="17" t="s">
        <v>255</v>
      </c>
      <c r="BM298" s="139" t="s">
        <v>4470</v>
      </c>
    </row>
    <row r="299" spans="2:65" s="1" customFormat="1" ht="16.5" customHeight="1">
      <c r="B299" s="128"/>
      <c r="C299" s="159" t="s">
        <v>1153</v>
      </c>
      <c r="D299" s="159" t="s">
        <v>242</v>
      </c>
      <c r="E299" s="160" t="s">
        <v>4471</v>
      </c>
      <c r="F299" s="161" t="s">
        <v>4300</v>
      </c>
      <c r="G299" s="162" t="s">
        <v>4291</v>
      </c>
      <c r="H299" s="163">
        <v>3</v>
      </c>
      <c r="I299" s="188"/>
      <c r="J299" s="164">
        <f t="shared" si="50"/>
        <v>0</v>
      </c>
      <c r="K299" s="161" t="s">
        <v>1</v>
      </c>
      <c r="L299" s="165"/>
      <c r="M299" s="166" t="s">
        <v>1</v>
      </c>
      <c r="N299" s="167" t="s">
        <v>37</v>
      </c>
      <c r="O299" s="137">
        <v>0</v>
      </c>
      <c r="P299" s="137">
        <f t="shared" si="51"/>
        <v>0</v>
      </c>
      <c r="Q299" s="137">
        <v>0</v>
      </c>
      <c r="R299" s="137">
        <f t="shared" si="52"/>
        <v>0</v>
      </c>
      <c r="S299" s="137">
        <v>0</v>
      </c>
      <c r="T299" s="138">
        <f t="shared" si="53"/>
        <v>0</v>
      </c>
      <c r="AR299" s="139" t="s">
        <v>357</v>
      </c>
      <c r="AT299" s="139" t="s">
        <v>242</v>
      </c>
      <c r="AU299" s="139" t="s">
        <v>82</v>
      </c>
      <c r="AY299" s="17" t="s">
        <v>158</v>
      </c>
      <c r="BE299" s="140">
        <f t="shared" si="54"/>
        <v>0</v>
      </c>
      <c r="BF299" s="140">
        <f t="shared" si="55"/>
        <v>0</v>
      </c>
      <c r="BG299" s="140">
        <f t="shared" si="56"/>
        <v>0</v>
      </c>
      <c r="BH299" s="140">
        <f t="shared" si="57"/>
        <v>0</v>
      </c>
      <c r="BI299" s="140">
        <f t="shared" si="58"/>
        <v>0</v>
      </c>
      <c r="BJ299" s="17" t="s">
        <v>80</v>
      </c>
      <c r="BK299" s="140">
        <f t="shared" si="59"/>
        <v>0</v>
      </c>
      <c r="BL299" s="17" t="s">
        <v>255</v>
      </c>
      <c r="BM299" s="139" t="s">
        <v>4472</v>
      </c>
    </row>
    <row r="300" spans="2:65" s="1" customFormat="1" ht="16.5" customHeight="1">
      <c r="B300" s="128"/>
      <c r="C300" s="129" t="s">
        <v>1157</v>
      </c>
      <c r="D300" s="129" t="s">
        <v>160</v>
      </c>
      <c r="E300" s="130" t="s">
        <v>4473</v>
      </c>
      <c r="F300" s="131" t="s">
        <v>4474</v>
      </c>
      <c r="G300" s="132" t="s">
        <v>4304</v>
      </c>
      <c r="H300" s="133">
        <v>1</v>
      </c>
      <c r="I300" s="184"/>
      <c r="J300" s="134">
        <f t="shared" si="50"/>
        <v>0</v>
      </c>
      <c r="K300" s="131" t="s">
        <v>1</v>
      </c>
      <c r="L300" s="29"/>
      <c r="M300" s="135" t="s">
        <v>1</v>
      </c>
      <c r="N300" s="136" t="s">
        <v>37</v>
      </c>
      <c r="O300" s="137">
        <v>0</v>
      </c>
      <c r="P300" s="137">
        <f t="shared" si="51"/>
        <v>0</v>
      </c>
      <c r="Q300" s="137">
        <v>0</v>
      </c>
      <c r="R300" s="137">
        <f t="shared" si="52"/>
        <v>0</v>
      </c>
      <c r="S300" s="137">
        <v>0.1</v>
      </c>
      <c r="T300" s="138">
        <f t="shared" si="53"/>
        <v>0.1</v>
      </c>
      <c r="AR300" s="139" t="s">
        <v>255</v>
      </c>
      <c r="AT300" s="139" t="s">
        <v>160</v>
      </c>
      <c r="AU300" s="139" t="s">
        <v>82</v>
      </c>
      <c r="AY300" s="17" t="s">
        <v>158</v>
      </c>
      <c r="BE300" s="140">
        <f t="shared" si="54"/>
        <v>0</v>
      </c>
      <c r="BF300" s="140">
        <f t="shared" si="55"/>
        <v>0</v>
      </c>
      <c r="BG300" s="140">
        <f t="shared" si="56"/>
        <v>0</v>
      </c>
      <c r="BH300" s="140">
        <f t="shared" si="57"/>
        <v>0</v>
      </c>
      <c r="BI300" s="140">
        <f t="shared" si="58"/>
        <v>0</v>
      </c>
      <c r="BJ300" s="17" t="s">
        <v>80</v>
      </c>
      <c r="BK300" s="140">
        <f t="shared" si="59"/>
        <v>0</v>
      </c>
      <c r="BL300" s="17" t="s">
        <v>255</v>
      </c>
      <c r="BM300" s="139" t="s">
        <v>4475</v>
      </c>
    </row>
    <row r="301" spans="2:65" s="11" customFormat="1" ht="22.9" customHeight="1">
      <c r="B301" s="117"/>
      <c r="D301" s="118" t="s">
        <v>71</v>
      </c>
      <c r="E301" s="126" t="s">
        <v>4476</v>
      </c>
      <c r="F301" s="126" t="s">
        <v>4477</v>
      </c>
      <c r="J301" s="127">
        <f>BK301</f>
        <v>0</v>
      </c>
      <c r="L301" s="117"/>
      <c r="M301" s="121"/>
      <c r="P301" s="122">
        <f>SUM(P302:P314)</f>
        <v>31.841999999999999</v>
      </c>
      <c r="R301" s="122">
        <f>SUM(R302:R314)</f>
        <v>0</v>
      </c>
      <c r="T301" s="123">
        <f>SUM(T302:T314)</f>
        <v>0</v>
      </c>
      <c r="AR301" s="118" t="s">
        <v>82</v>
      </c>
      <c r="AT301" s="124" t="s">
        <v>71</v>
      </c>
      <c r="AU301" s="124" t="s">
        <v>80</v>
      </c>
      <c r="AY301" s="118" t="s">
        <v>158</v>
      </c>
      <c r="BK301" s="125">
        <f>SUM(BK302:BK314)</f>
        <v>0</v>
      </c>
    </row>
    <row r="302" spans="2:65" s="1" customFormat="1" ht="37.9" customHeight="1">
      <c r="B302" s="128"/>
      <c r="C302" s="129" t="s">
        <v>1165</v>
      </c>
      <c r="D302" s="129" t="s">
        <v>160</v>
      </c>
      <c r="E302" s="130" t="s">
        <v>4478</v>
      </c>
      <c r="F302" s="131" t="s">
        <v>4479</v>
      </c>
      <c r="G302" s="132" t="s">
        <v>310</v>
      </c>
      <c r="H302" s="133">
        <v>1</v>
      </c>
      <c r="I302" s="184"/>
      <c r="J302" s="134">
        <f>ROUND(I302*H302,2)</f>
        <v>0</v>
      </c>
      <c r="K302" s="131" t="s">
        <v>1</v>
      </c>
      <c r="L302" s="29"/>
      <c r="M302" s="135" t="s">
        <v>1</v>
      </c>
      <c r="N302" s="136" t="s">
        <v>37</v>
      </c>
      <c r="O302" s="137">
        <v>31.841999999999999</v>
      </c>
      <c r="P302" s="137">
        <f>O302*H302</f>
        <v>31.841999999999999</v>
      </c>
      <c r="Q302" s="137">
        <v>0</v>
      </c>
      <c r="R302" s="137">
        <f>Q302*H302</f>
        <v>0</v>
      </c>
      <c r="S302" s="137">
        <v>0</v>
      </c>
      <c r="T302" s="138">
        <f>S302*H302</f>
        <v>0</v>
      </c>
      <c r="AR302" s="139" t="s">
        <v>255</v>
      </c>
      <c r="AT302" s="139" t="s">
        <v>160</v>
      </c>
      <c r="AU302" s="139" t="s">
        <v>82</v>
      </c>
      <c r="AY302" s="17" t="s">
        <v>158</v>
      </c>
      <c r="BE302" s="140">
        <f>IF(N302="základní",J302,0)</f>
        <v>0</v>
      </c>
      <c r="BF302" s="140">
        <f>IF(N302="snížená",J302,0)</f>
        <v>0</v>
      </c>
      <c r="BG302" s="140">
        <f>IF(N302="zákl. přenesená",J302,0)</f>
        <v>0</v>
      </c>
      <c r="BH302" s="140">
        <f>IF(N302="sníž. přenesená",J302,0)</f>
        <v>0</v>
      </c>
      <c r="BI302" s="140">
        <f>IF(N302="nulová",J302,0)</f>
        <v>0</v>
      </c>
      <c r="BJ302" s="17" t="s">
        <v>80</v>
      </c>
      <c r="BK302" s="140">
        <f>ROUND(I302*H302,2)</f>
        <v>0</v>
      </c>
      <c r="BL302" s="17" t="s">
        <v>255</v>
      </c>
      <c r="BM302" s="139" t="s">
        <v>4480</v>
      </c>
    </row>
    <row r="303" spans="2:65" s="1" customFormat="1" ht="33" customHeight="1">
      <c r="B303" s="128"/>
      <c r="C303" s="129" t="s">
        <v>1170</v>
      </c>
      <c r="D303" s="129" t="s">
        <v>160</v>
      </c>
      <c r="E303" s="130" t="s">
        <v>4481</v>
      </c>
      <c r="F303" s="131" t="s">
        <v>4482</v>
      </c>
      <c r="G303" s="132" t="s">
        <v>4304</v>
      </c>
      <c r="H303" s="133">
        <v>1</v>
      </c>
      <c r="I303" s="184"/>
      <c r="J303" s="134">
        <f>ROUND(I303*H303,2)</f>
        <v>0</v>
      </c>
      <c r="K303" s="131" t="s">
        <v>1</v>
      </c>
      <c r="L303" s="29"/>
      <c r="M303" s="135" t="s">
        <v>1</v>
      </c>
      <c r="N303" s="136" t="s">
        <v>37</v>
      </c>
      <c r="O303" s="137">
        <v>0</v>
      </c>
      <c r="P303" s="137">
        <f>O303*H303</f>
        <v>0</v>
      </c>
      <c r="Q303" s="137">
        <v>0</v>
      </c>
      <c r="R303" s="137">
        <f>Q303*H303</f>
        <v>0</v>
      </c>
      <c r="S303" s="137">
        <v>0</v>
      </c>
      <c r="T303" s="138">
        <f>S303*H303</f>
        <v>0</v>
      </c>
      <c r="AR303" s="139" t="s">
        <v>255</v>
      </c>
      <c r="AT303" s="139" t="s">
        <v>160</v>
      </c>
      <c r="AU303" s="139" t="s">
        <v>82</v>
      </c>
      <c r="AY303" s="17" t="s">
        <v>158</v>
      </c>
      <c r="BE303" s="140">
        <f>IF(N303="základní",J303,0)</f>
        <v>0</v>
      </c>
      <c r="BF303" s="140">
        <f>IF(N303="snížená",J303,0)</f>
        <v>0</v>
      </c>
      <c r="BG303" s="140">
        <f>IF(N303="zákl. přenesená",J303,0)</f>
        <v>0</v>
      </c>
      <c r="BH303" s="140">
        <f>IF(N303="sníž. přenesená",J303,0)</f>
        <v>0</v>
      </c>
      <c r="BI303" s="140">
        <f>IF(N303="nulová",J303,0)</f>
        <v>0</v>
      </c>
      <c r="BJ303" s="17" t="s">
        <v>80</v>
      </c>
      <c r="BK303" s="140">
        <f>ROUND(I303*H303,2)</f>
        <v>0</v>
      </c>
      <c r="BL303" s="17" t="s">
        <v>255</v>
      </c>
      <c r="BM303" s="139" t="s">
        <v>4483</v>
      </c>
    </row>
    <row r="304" spans="2:65" s="12" customFormat="1" hidden="1">
      <c r="B304" s="141"/>
      <c r="D304" s="142" t="s">
        <v>167</v>
      </c>
      <c r="E304" s="143" t="s">
        <v>1</v>
      </c>
      <c r="F304" s="144"/>
      <c r="H304" s="143" t="s">
        <v>1</v>
      </c>
      <c r="L304" s="141"/>
      <c r="M304" s="145"/>
      <c r="T304" s="146"/>
      <c r="AT304" s="143" t="s">
        <v>167</v>
      </c>
      <c r="AU304" s="143" t="s">
        <v>82</v>
      </c>
      <c r="AV304" s="12" t="s">
        <v>80</v>
      </c>
      <c r="AW304" s="12" t="s">
        <v>28</v>
      </c>
      <c r="AX304" s="12" t="s">
        <v>72</v>
      </c>
      <c r="AY304" s="143" t="s">
        <v>158</v>
      </c>
    </row>
    <row r="305" spans="2:65" s="12" customFormat="1" ht="22.5">
      <c r="B305" s="141"/>
      <c r="D305" s="142" t="s">
        <v>167</v>
      </c>
      <c r="E305" s="143" t="s">
        <v>1</v>
      </c>
      <c r="F305" s="144" t="s">
        <v>4484</v>
      </c>
      <c r="H305" s="143" t="s">
        <v>1</v>
      </c>
      <c r="L305" s="141"/>
      <c r="M305" s="145"/>
      <c r="T305" s="146"/>
      <c r="AT305" s="143" t="s">
        <v>167</v>
      </c>
      <c r="AU305" s="143" t="s">
        <v>82</v>
      </c>
      <c r="AV305" s="12" t="s">
        <v>80</v>
      </c>
      <c r="AW305" s="12" t="s">
        <v>28</v>
      </c>
      <c r="AX305" s="12" t="s">
        <v>72</v>
      </c>
      <c r="AY305" s="143" t="s">
        <v>158</v>
      </c>
    </row>
    <row r="306" spans="2:65" s="12" customFormat="1" hidden="1">
      <c r="B306" s="141"/>
      <c r="D306" s="142" t="s">
        <v>167</v>
      </c>
      <c r="E306" s="143" t="s">
        <v>1</v>
      </c>
      <c r="F306" s="144"/>
      <c r="H306" s="143" t="s">
        <v>1</v>
      </c>
      <c r="L306" s="141"/>
      <c r="M306" s="145"/>
      <c r="T306" s="146"/>
      <c r="AT306" s="143" t="s">
        <v>167</v>
      </c>
      <c r="AU306" s="143" t="s">
        <v>82</v>
      </c>
      <c r="AV306" s="12" t="s">
        <v>80</v>
      </c>
      <c r="AW306" s="12" t="s">
        <v>28</v>
      </c>
      <c r="AX306" s="12" t="s">
        <v>72</v>
      </c>
      <c r="AY306" s="143" t="s">
        <v>158</v>
      </c>
    </row>
    <row r="307" spans="2:65" s="12" customFormat="1" hidden="1">
      <c r="B307" s="141"/>
      <c r="D307" s="142" t="s">
        <v>167</v>
      </c>
      <c r="E307" s="143" t="s">
        <v>1</v>
      </c>
      <c r="F307" s="144"/>
      <c r="H307" s="143" t="s">
        <v>1</v>
      </c>
      <c r="L307" s="141"/>
      <c r="M307" s="145"/>
      <c r="T307" s="146"/>
      <c r="AT307" s="143" t="s">
        <v>167</v>
      </c>
      <c r="AU307" s="143" t="s">
        <v>82</v>
      </c>
      <c r="AV307" s="12" t="s">
        <v>80</v>
      </c>
      <c r="AW307" s="12" t="s">
        <v>28</v>
      </c>
      <c r="AX307" s="12" t="s">
        <v>72</v>
      </c>
      <c r="AY307" s="143" t="s">
        <v>158</v>
      </c>
    </row>
    <row r="308" spans="2:65" s="12" customFormat="1" ht="22.5">
      <c r="B308" s="141"/>
      <c r="D308" s="142" t="s">
        <v>167</v>
      </c>
      <c r="E308" s="143" t="s">
        <v>1</v>
      </c>
      <c r="F308" s="144" t="s">
        <v>4485</v>
      </c>
      <c r="H308" s="143" t="s">
        <v>1</v>
      </c>
      <c r="L308" s="141"/>
      <c r="M308" s="145"/>
      <c r="T308" s="146"/>
      <c r="AT308" s="143" t="s">
        <v>167</v>
      </c>
      <c r="AU308" s="143" t="s">
        <v>82</v>
      </c>
      <c r="AV308" s="12" t="s">
        <v>80</v>
      </c>
      <c r="AW308" s="12" t="s">
        <v>28</v>
      </c>
      <c r="AX308" s="12" t="s">
        <v>72</v>
      </c>
      <c r="AY308" s="143" t="s">
        <v>158</v>
      </c>
    </row>
    <row r="309" spans="2:65" s="12" customFormat="1">
      <c r="B309" s="141"/>
      <c r="D309" s="142" t="s">
        <v>167</v>
      </c>
      <c r="E309" s="143" t="s">
        <v>1</v>
      </c>
      <c r="F309" s="144" t="s">
        <v>4486</v>
      </c>
      <c r="H309" s="143" t="s">
        <v>1</v>
      </c>
      <c r="L309" s="141"/>
      <c r="M309" s="145"/>
      <c r="T309" s="146"/>
      <c r="AT309" s="143" t="s">
        <v>167</v>
      </c>
      <c r="AU309" s="143" t="s">
        <v>82</v>
      </c>
      <c r="AV309" s="12" t="s">
        <v>80</v>
      </c>
      <c r="AW309" s="12" t="s">
        <v>28</v>
      </c>
      <c r="AX309" s="12" t="s">
        <v>72</v>
      </c>
      <c r="AY309" s="143" t="s">
        <v>158</v>
      </c>
    </row>
    <row r="310" spans="2:65" s="13" customFormat="1">
      <c r="B310" s="147"/>
      <c r="D310" s="142" t="s">
        <v>167</v>
      </c>
      <c r="E310" s="148" t="s">
        <v>1</v>
      </c>
      <c r="F310" s="149" t="s">
        <v>4487</v>
      </c>
      <c r="H310" s="150">
        <v>1</v>
      </c>
      <c r="L310" s="147"/>
      <c r="M310" s="151"/>
      <c r="T310" s="152"/>
      <c r="AT310" s="148" t="s">
        <v>167</v>
      </c>
      <c r="AU310" s="148" t="s">
        <v>82</v>
      </c>
      <c r="AV310" s="13" t="s">
        <v>82</v>
      </c>
      <c r="AW310" s="13" t="s">
        <v>28</v>
      </c>
      <c r="AX310" s="13" t="s">
        <v>80</v>
      </c>
      <c r="AY310" s="148" t="s">
        <v>158</v>
      </c>
    </row>
    <row r="311" spans="2:65" s="1" customFormat="1" ht="37.9" customHeight="1">
      <c r="B311" s="128"/>
      <c r="C311" s="129" t="s">
        <v>1176</v>
      </c>
      <c r="D311" s="129" t="s">
        <v>160</v>
      </c>
      <c r="E311" s="130" t="s">
        <v>4488</v>
      </c>
      <c r="F311" s="131" t="s">
        <v>4489</v>
      </c>
      <c r="G311" s="132" t="s">
        <v>4304</v>
      </c>
      <c r="H311" s="133">
        <v>1</v>
      </c>
      <c r="I311" s="184"/>
      <c r="J311" s="134">
        <f>ROUND(I311*H311,2)</f>
        <v>0</v>
      </c>
      <c r="K311" s="131" t="s">
        <v>1</v>
      </c>
      <c r="L311" s="29"/>
      <c r="M311" s="135" t="s">
        <v>1</v>
      </c>
      <c r="N311" s="136" t="s">
        <v>37</v>
      </c>
      <c r="O311" s="137">
        <v>0</v>
      </c>
      <c r="P311" s="137">
        <f>O311*H311</f>
        <v>0</v>
      </c>
      <c r="Q311" s="137">
        <v>0</v>
      </c>
      <c r="R311" s="137">
        <f>Q311*H311</f>
        <v>0</v>
      </c>
      <c r="S311" s="137">
        <v>0</v>
      </c>
      <c r="T311" s="138">
        <f>S311*H311</f>
        <v>0</v>
      </c>
      <c r="AR311" s="139" t="s">
        <v>255</v>
      </c>
      <c r="AT311" s="139" t="s">
        <v>160</v>
      </c>
      <c r="AU311" s="139" t="s">
        <v>82</v>
      </c>
      <c r="AY311" s="17" t="s">
        <v>158</v>
      </c>
      <c r="BE311" s="140">
        <f>IF(N311="základní",J311,0)</f>
        <v>0</v>
      </c>
      <c r="BF311" s="140">
        <f>IF(N311="snížená",J311,0)</f>
        <v>0</v>
      </c>
      <c r="BG311" s="140">
        <f>IF(N311="zákl. přenesená",J311,0)</f>
        <v>0</v>
      </c>
      <c r="BH311" s="140">
        <f>IF(N311="sníž. přenesená",J311,0)</f>
        <v>0</v>
      </c>
      <c r="BI311" s="140">
        <f>IF(N311="nulová",J311,0)</f>
        <v>0</v>
      </c>
      <c r="BJ311" s="17" t="s">
        <v>80</v>
      </c>
      <c r="BK311" s="140">
        <f>ROUND(I311*H311,2)</f>
        <v>0</v>
      </c>
      <c r="BL311" s="17" t="s">
        <v>255</v>
      </c>
      <c r="BM311" s="139" t="s">
        <v>4490</v>
      </c>
    </row>
    <row r="312" spans="2:65" s="1" customFormat="1" ht="55.5" customHeight="1">
      <c r="B312" s="128"/>
      <c r="C312" s="129" t="s">
        <v>1181</v>
      </c>
      <c r="D312" s="129" t="s">
        <v>160</v>
      </c>
      <c r="E312" s="130" t="s">
        <v>4491</v>
      </c>
      <c r="F312" s="131" t="s">
        <v>4492</v>
      </c>
      <c r="G312" s="132" t="s">
        <v>4304</v>
      </c>
      <c r="H312" s="133">
        <v>1</v>
      </c>
      <c r="I312" s="184"/>
      <c r="J312" s="134">
        <f>ROUND(I312*H312,2)</f>
        <v>0</v>
      </c>
      <c r="K312" s="131" t="s">
        <v>1</v>
      </c>
      <c r="L312" s="29"/>
      <c r="M312" s="135" t="s">
        <v>1</v>
      </c>
      <c r="N312" s="136" t="s">
        <v>37</v>
      </c>
      <c r="O312" s="137">
        <v>0</v>
      </c>
      <c r="P312" s="137">
        <f>O312*H312</f>
        <v>0</v>
      </c>
      <c r="Q312" s="137">
        <v>0</v>
      </c>
      <c r="R312" s="137">
        <f>Q312*H312</f>
        <v>0</v>
      </c>
      <c r="S312" s="137">
        <v>0</v>
      </c>
      <c r="T312" s="138">
        <f>S312*H312</f>
        <v>0</v>
      </c>
      <c r="AR312" s="139" t="s">
        <v>255</v>
      </c>
      <c r="AT312" s="139" t="s">
        <v>160</v>
      </c>
      <c r="AU312" s="139" t="s">
        <v>82</v>
      </c>
      <c r="AY312" s="17" t="s">
        <v>158</v>
      </c>
      <c r="BE312" s="140">
        <f>IF(N312="základní",J312,0)</f>
        <v>0</v>
      </c>
      <c r="BF312" s="140">
        <f>IF(N312="snížená",J312,0)</f>
        <v>0</v>
      </c>
      <c r="BG312" s="140">
        <f>IF(N312="zákl. přenesená",J312,0)</f>
        <v>0</v>
      </c>
      <c r="BH312" s="140">
        <f>IF(N312="sníž. přenesená",J312,0)</f>
        <v>0</v>
      </c>
      <c r="BI312" s="140">
        <f>IF(N312="nulová",J312,0)</f>
        <v>0</v>
      </c>
      <c r="BJ312" s="17" t="s">
        <v>80</v>
      </c>
      <c r="BK312" s="140">
        <f>ROUND(I312*H312,2)</f>
        <v>0</v>
      </c>
      <c r="BL312" s="17" t="s">
        <v>255</v>
      </c>
      <c r="BM312" s="139" t="s">
        <v>4493</v>
      </c>
    </row>
    <row r="313" spans="2:65" s="1" customFormat="1" ht="49.15" customHeight="1">
      <c r="B313" s="128"/>
      <c r="C313" s="129" t="s">
        <v>1186</v>
      </c>
      <c r="D313" s="129" t="s">
        <v>160</v>
      </c>
      <c r="E313" s="130" t="s">
        <v>4494</v>
      </c>
      <c r="F313" s="131" t="s">
        <v>4495</v>
      </c>
      <c r="G313" s="132" t="s">
        <v>4304</v>
      </c>
      <c r="H313" s="133">
        <v>1</v>
      </c>
      <c r="I313" s="184"/>
      <c r="J313" s="134">
        <f>ROUND(I313*H313,2)</f>
        <v>0</v>
      </c>
      <c r="K313" s="131" t="s">
        <v>1</v>
      </c>
      <c r="L313" s="29"/>
      <c r="M313" s="135" t="s">
        <v>1</v>
      </c>
      <c r="N313" s="136" t="s">
        <v>37</v>
      </c>
      <c r="O313" s="137">
        <v>0</v>
      </c>
      <c r="P313" s="137">
        <f>O313*H313</f>
        <v>0</v>
      </c>
      <c r="Q313" s="137">
        <v>0</v>
      </c>
      <c r="R313" s="137">
        <f>Q313*H313</f>
        <v>0</v>
      </c>
      <c r="S313" s="137">
        <v>0</v>
      </c>
      <c r="T313" s="138">
        <f>S313*H313</f>
        <v>0</v>
      </c>
      <c r="AR313" s="139" t="s">
        <v>255</v>
      </c>
      <c r="AT313" s="139" t="s">
        <v>160</v>
      </c>
      <c r="AU313" s="139" t="s">
        <v>82</v>
      </c>
      <c r="AY313" s="17" t="s">
        <v>158</v>
      </c>
      <c r="BE313" s="140">
        <f>IF(N313="základní",J313,0)</f>
        <v>0</v>
      </c>
      <c r="BF313" s="140">
        <f>IF(N313="snížená",J313,0)</f>
        <v>0</v>
      </c>
      <c r="BG313" s="140">
        <f>IF(N313="zákl. přenesená",J313,0)</f>
        <v>0</v>
      </c>
      <c r="BH313" s="140">
        <f>IF(N313="sníž. přenesená",J313,0)</f>
        <v>0</v>
      </c>
      <c r="BI313" s="140">
        <f>IF(N313="nulová",J313,0)</f>
        <v>0</v>
      </c>
      <c r="BJ313" s="17" t="s">
        <v>80</v>
      </c>
      <c r="BK313" s="140">
        <f>ROUND(I313*H313,2)</f>
        <v>0</v>
      </c>
      <c r="BL313" s="17" t="s">
        <v>255</v>
      </c>
      <c r="BM313" s="139" t="s">
        <v>4496</v>
      </c>
    </row>
    <row r="314" spans="2:65" s="1" customFormat="1" ht="37.9" customHeight="1">
      <c r="B314" s="128"/>
      <c r="C314" s="129" t="s">
        <v>1192</v>
      </c>
      <c r="D314" s="129" t="s">
        <v>160</v>
      </c>
      <c r="E314" s="130" t="s">
        <v>4497</v>
      </c>
      <c r="F314" s="131" t="s">
        <v>4498</v>
      </c>
      <c r="G314" s="132" t="s">
        <v>4304</v>
      </c>
      <c r="H314" s="133">
        <v>1</v>
      </c>
      <c r="I314" s="184"/>
      <c r="J314" s="134">
        <f>ROUND(I314*H314,2)</f>
        <v>0</v>
      </c>
      <c r="K314" s="131" t="s">
        <v>1</v>
      </c>
      <c r="L314" s="29"/>
      <c r="M314" s="177" t="s">
        <v>1</v>
      </c>
      <c r="N314" s="178" t="s">
        <v>37</v>
      </c>
      <c r="O314" s="179">
        <v>0</v>
      </c>
      <c r="P314" s="179">
        <f>O314*H314</f>
        <v>0</v>
      </c>
      <c r="Q314" s="179">
        <v>0</v>
      </c>
      <c r="R314" s="179">
        <f>Q314*H314</f>
        <v>0</v>
      </c>
      <c r="S314" s="179">
        <v>0</v>
      </c>
      <c r="T314" s="180">
        <f>S314*H314</f>
        <v>0</v>
      </c>
      <c r="AR314" s="139" t="s">
        <v>255</v>
      </c>
      <c r="AT314" s="139" t="s">
        <v>160</v>
      </c>
      <c r="AU314" s="139" t="s">
        <v>82</v>
      </c>
      <c r="AY314" s="17" t="s">
        <v>158</v>
      </c>
      <c r="BE314" s="140">
        <f>IF(N314="základní",J314,0)</f>
        <v>0</v>
      </c>
      <c r="BF314" s="140">
        <f>IF(N314="snížená",J314,0)</f>
        <v>0</v>
      </c>
      <c r="BG314" s="140">
        <f>IF(N314="zákl. přenesená",J314,0)</f>
        <v>0</v>
      </c>
      <c r="BH314" s="140">
        <f>IF(N314="sníž. přenesená",J314,0)</f>
        <v>0</v>
      </c>
      <c r="BI314" s="140">
        <f>IF(N314="nulová",J314,0)</f>
        <v>0</v>
      </c>
      <c r="BJ314" s="17" t="s">
        <v>80</v>
      </c>
      <c r="BK314" s="140">
        <f>ROUND(I314*H314,2)</f>
        <v>0</v>
      </c>
      <c r="BL314" s="17" t="s">
        <v>255</v>
      </c>
      <c r="BM314" s="139" t="s">
        <v>4499</v>
      </c>
    </row>
    <row r="315" spans="2:65" s="1" customFormat="1" ht="6.95" customHeight="1">
      <c r="B315" s="41"/>
      <c r="C315" s="42"/>
      <c r="D315" s="42"/>
      <c r="E315" s="42"/>
      <c r="F315" s="42"/>
      <c r="G315" s="42"/>
      <c r="H315" s="42"/>
      <c r="I315" s="42"/>
      <c r="J315" s="42"/>
      <c r="K315" s="42"/>
      <c r="L315" s="29"/>
    </row>
  </sheetData>
  <autoFilter ref="C120:K314" xr:uid="{00000000-0009-0000-0000-000005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36"/>
  <sheetViews>
    <sheetView showGridLines="0" zoomScaleNormal="100" workbookViewId="0">
      <selection activeCell="V24" sqref="V2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1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97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102</v>
      </c>
      <c r="L4" s="20"/>
      <c r="M4" s="85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6" t="s">
        <v>14</v>
      </c>
      <c r="L6" s="20"/>
    </row>
    <row r="7" spans="2:46" ht="16.5" customHeight="1">
      <c r="B7" s="20"/>
      <c r="E7" s="227" t="str">
        <f>'Rekapitulace stavby'!K6</f>
        <v>OLOMOUC ADM Nerudova - oprava přístavby ve dvorní části</v>
      </c>
      <c r="F7" s="228"/>
      <c r="G7" s="228"/>
      <c r="H7" s="228"/>
      <c r="L7" s="20"/>
    </row>
    <row r="8" spans="2:46" s="1" customFormat="1" ht="12" customHeight="1">
      <c r="B8" s="29"/>
      <c r="D8" s="26" t="s">
        <v>103</v>
      </c>
      <c r="L8" s="29"/>
    </row>
    <row r="9" spans="2:46" s="1" customFormat="1" ht="16.5" customHeight="1">
      <c r="B9" s="29"/>
      <c r="E9" s="192" t="s">
        <v>4500</v>
      </c>
      <c r="F9" s="226"/>
      <c r="G9" s="226"/>
      <c r="H9" s="226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6" t="s">
        <v>15</v>
      </c>
      <c r="F11" s="24" t="s">
        <v>1</v>
      </c>
      <c r="I11" s="26" t="s">
        <v>16</v>
      </c>
      <c r="J11" s="24" t="s">
        <v>1</v>
      </c>
      <c r="L11" s="29"/>
    </row>
    <row r="12" spans="2:46" s="1" customFormat="1" ht="12" customHeight="1">
      <c r="B12" s="29"/>
      <c r="D12" s="26" t="s">
        <v>17</v>
      </c>
      <c r="F12" s="24" t="s">
        <v>18</v>
      </c>
      <c r="I12" s="26" t="s">
        <v>19</v>
      </c>
      <c r="J12" s="49">
        <f>'Rekapitulace stavby'!AN8</f>
        <v>45085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6" t="s">
        <v>20</v>
      </c>
      <c r="I14" s="26" t="s">
        <v>21</v>
      </c>
      <c r="J14" s="24" t="s">
        <v>1</v>
      </c>
      <c r="L14" s="29"/>
    </row>
    <row r="15" spans="2:46" s="1" customFormat="1" ht="18" customHeight="1">
      <c r="B15" s="29"/>
      <c r="E15" s="24" t="s">
        <v>22</v>
      </c>
      <c r="I15" s="26" t="s">
        <v>23</v>
      </c>
      <c r="J15" s="24" t="s">
        <v>1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6" t="s">
        <v>4737</v>
      </c>
      <c r="I17" s="26" t="s">
        <v>21</v>
      </c>
      <c r="J17" s="185" t="str">
        <f>'Rekapitulace stavby'!AN13</f>
        <v>Vyplň údaj</v>
      </c>
      <c r="L17" s="29"/>
    </row>
    <row r="18" spans="2:12" s="1" customFormat="1" ht="18" customHeight="1">
      <c r="B18" s="29"/>
      <c r="E18" s="229" t="str">
        <f>'Rekapitulace stavby'!E14</f>
        <v>Vyplň údaj</v>
      </c>
      <c r="F18" s="229"/>
      <c r="G18" s="229"/>
      <c r="H18" s="229"/>
      <c r="I18" s="26" t="s">
        <v>23</v>
      </c>
      <c r="J18" s="18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6" t="s">
        <v>25</v>
      </c>
      <c r="I20" s="26" t="s">
        <v>21</v>
      </c>
      <c r="J20" s="24" t="s">
        <v>26</v>
      </c>
      <c r="L20" s="29"/>
    </row>
    <row r="21" spans="2:12" s="1" customFormat="1" ht="18" customHeight="1">
      <c r="B21" s="29"/>
      <c r="E21" s="24" t="s">
        <v>27</v>
      </c>
      <c r="I21" s="26" t="s">
        <v>23</v>
      </c>
      <c r="J21" s="24" t="s">
        <v>1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6" t="s">
        <v>29</v>
      </c>
      <c r="I23" s="26" t="s">
        <v>21</v>
      </c>
      <c r="J23" s="24" t="s">
        <v>1</v>
      </c>
      <c r="L23" s="29"/>
    </row>
    <row r="24" spans="2:12" s="1" customFormat="1" ht="18" customHeight="1">
      <c r="B24" s="29"/>
      <c r="E24" s="24" t="s">
        <v>4501</v>
      </c>
      <c r="I24" s="26" t="s">
        <v>23</v>
      </c>
      <c r="J24" s="24" t="s">
        <v>1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6" t="s">
        <v>31</v>
      </c>
      <c r="L26" s="29"/>
    </row>
    <row r="27" spans="2:12" s="7" customFormat="1" ht="16.5" customHeight="1">
      <c r="B27" s="86"/>
      <c r="E27" s="217" t="s">
        <v>1</v>
      </c>
      <c r="F27" s="217"/>
      <c r="G27" s="217"/>
      <c r="H27" s="217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7" t="s">
        <v>32</v>
      </c>
      <c r="J30" s="63">
        <f>ROUND(J122, 2)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34</v>
      </c>
      <c r="I32" s="32" t="s">
        <v>33</v>
      </c>
      <c r="J32" s="32" t="s">
        <v>35</v>
      </c>
      <c r="L32" s="29"/>
    </row>
    <row r="33" spans="2:12" s="1" customFormat="1" ht="14.45" customHeight="1">
      <c r="B33" s="29"/>
      <c r="D33" s="52" t="s">
        <v>36</v>
      </c>
      <c r="E33" s="26" t="s">
        <v>37</v>
      </c>
      <c r="F33" s="88">
        <f>ROUND((SUM(BE122:BE235)),  2)</f>
        <v>0</v>
      </c>
      <c r="I33" s="89">
        <v>0.21</v>
      </c>
      <c r="J33" s="88">
        <f>ROUND(((SUM(BE122:BE235))*I33),  2)</f>
        <v>0</v>
      </c>
      <c r="L33" s="29"/>
    </row>
    <row r="34" spans="2:12" s="1" customFormat="1" ht="14.45" customHeight="1">
      <c r="B34" s="29"/>
      <c r="E34" s="26" t="s">
        <v>38</v>
      </c>
      <c r="F34" s="88">
        <f>ROUND((SUM(BF122:BF235)),  2)</f>
        <v>0</v>
      </c>
      <c r="I34" s="89">
        <v>0.15</v>
      </c>
      <c r="J34" s="88">
        <f>ROUND(((SUM(BF122:BF235))*I34),  2)</f>
        <v>0</v>
      </c>
      <c r="L34" s="29"/>
    </row>
    <row r="35" spans="2:12" s="1" customFormat="1" ht="14.45" hidden="1" customHeight="1">
      <c r="B35" s="29"/>
      <c r="E35" s="26" t="s">
        <v>39</v>
      </c>
      <c r="F35" s="88">
        <f>ROUND((SUM(BG122:BG235)),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6" t="s">
        <v>40</v>
      </c>
      <c r="F36" s="88">
        <f>ROUND((SUM(BH122:BH235)),  2)</f>
        <v>0</v>
      </c>
      <c r="I36" s="89">
        <v>0.15</v>
      </c>
      <c r="J36" s="88">
        <f>0</f>
        <v>0</v>
      </c>
      <c r="L36" s="29"/>
    </row>
    <row r="37" spans="2:12" s="1" customFormat="1" ht="14.45" hidden="1" customHeight="1">
      <c r="B37" s="29"/>
      <c r="E37" s="26" t="s">
        <v>41</v>
      </c>
      <c r="F37" s="88">
        <f>ROUND((SUM(BI122:BI235)),  2)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0"/>
      <c r="D39" s="91" t="s">
        <v>42</v>
      </c>
      <c r="E39" s="54"/>
      <c r="F39" s="54"/>
      <c r="G39" s="92" t="s">
        <v>43</v>
      </c>
      <c r="H39" s="93" t="s">
        <v>44</v>
      </c>
      <c r="I39" s="54"/>
      <c r="J39" s="94">
        <f>SUM(J30:J37)</f>
        <v>0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29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9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29"/>
      <c r="D61" s="40" t="s">
        <v>47</v>
      </c>
      <c r="E61" s="31"/>
      <c r="F61" s="96" t="s">
        <v>48</v>
      </c>
      <c r="G61" s="40" t="s">
        <v>47</v>
      </c>
      <c r="H61" s="31"/>
      <c r="I61" s="31"/>
      <c r="J61" s="97" t="s">
        <v>48</v>
      </c>
      <c r="K61" s="31"/>
      <c r="L61" s="29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29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9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29"/>
      <c r="D76" s="40" t="s">
        <v>47</v>
      </c>
      <c r="E76" s="31"/>
      <c r="F76" s="96" t="s">
        <v>48</v>
      </c>
      <c r="G76" s="40" t="s">
        <v>47</v>
      </c>
      <c r="H76" s="31"/>
      <c r="I76" s="31"/>
      <c r="J76" s="97" t="s">
        <v>48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21" t="s">
        <v>105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6" t="s">
        <v>14</v>
      </c>
      <c r="L84" s="29"/>
    </row>
    <row r="85" spans="2:47" s="1" customFormat="1" ht="16.5" customHeight="1">
      <c r="B85" s="29"/>
      <c r="E85" s="227" t="str">
        <f>E7</f>
        <v>OLOMOUC ADM Nerudova - oprava přístavby ve dvorní části</v>
      </c>
      <c r="F85" s="228"/>
      <c r="G85" s="228"/>
      <c r="H85" s="228"/>
      <c r="L85" s="29"/>
    </row>
    <row r="86" spans="2:47" s="1" customFormat="1" ht="12" customHeight="1">
      <c r="B86" s="29"/>
      <c r="C86" s="26" t="s">
        <v>103</v>
      </c>
      <c r="L86" s="29"/>
    </row>
    <row r="87" spans="2:47" s="1" customFormat="1" ht="16.5" customHeight="1">
      <c r="B87" s="29"/>
      <c r="E87" s="192" t="str">
        <f>E9</f>
        <v>2918 - D.1.4.5 - Slaboproud</v>
      </c>
      <c r="F87" s="226"/>
      <c r="G87" s="226"/>
      <c r="H87" s="226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6" t="s">
        <v>17</v>
      </c>
      <c r="F89" s="24" t="str">
        <f>F12</f>
        <v>Olomouc</v>
      </c>
      <c r="I89" s="26" t="s">
        <v>19</v>
      </c>
      <c r="J89" s="49">
        <f>IF(J12="","",J12)</f>
        <v>45085</v>
      </c>
      <c r="L89" s="29"/>
    </row>
    <row r="90" spans="2:47" s="1" customFormat="1" ht="6.95" customHeight="1">
      <c r="B90" s="29"/>
      <c r="L90" s="29"/>
    </row>
    <row r="91" spans="2:47" s="1" customFormat="1" ht="15.2" customHeight="1">
      <c r="B91" s="29"/>
      <c r="C91" s="26" t="s">
        <v>20</v>
      </c>
      <c r="F91" s="24" t="str">
        <f>E15</f>
        <v>Správa železnic, státní organizace</v>
      </c>
      <c r="I91" s="26" t="s">
        <v>25</v>
      </c>
      <c r="J91" s="27" t="str">
        <f>E21</f>
        <v>Ing. Pavel KRÁTKÝ</v>
      </c>
      <c r="L91" s="29"/>
    </row>
    <row r="92" spans="2:47" s="1" customFormat="1" ht="15.2" customHeight="1">
      <c r="B92" s="29"/>
      <c r="C92" s="26" t="s">
        <v>24</v>
      </c>
      <c r="F92" s="24" t="str">
        <f>IF(E18="","",E18)</f>
        <v>Vyplň údaj</v>
      </c>
      <c r="I92" s="26" t="s">
        <v>29</v>
      </c>
      <c r="J92" s="27" t="str">
        <f>E24</f>
        <v>Matěj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106</v>
      </c>
      <c r="D94" s="90"/>
      <c r="E94" s="90"/>
      <c r="F94" s="90"/>
      <c r="G94" s="90"/>
      <c r="H94" s="90"/>
      <c r="I94" s="90"/>
      <c r="J94" s="99" t="s">
        <v>107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108</v>
      </c>
      <c r="J96" s="63">
        <f>J122</f>
        <v>0</v>
      </c>
      <c r="L96" s="29"/>
      <c r="AU96" s="17" t="s">
        <v>109</v>
      </c>
    </row>
    <row r="97" spans="2:12" s="8" customFormat="1" ht="24.95" customHeight="1">
      <c r="B97" s="101"/>
      <c r="D97" s="102" t="s">
        <v>122</v>
      </c>
      <c r="E97" s="103"/>
      <c r="F97" s="103"/>
      <c r="G97" s="103"/>
      <c r="H97" s="103"/>
      <c r="I97" s="103"/>
      <c r="J97" s="104">
        <f>J123</f>
        <v>0</v>
      </c>
      <c r="L97" s="101"/>
    </row>
    <row r="98" spans="2:12" s="9" customFormat="1" ht="19.899999999999999" customHeight="1">
      <c r="B98" s="105"/>
      <c r="D98" s="106" t="s">
        <v>4502</v>
      </c>
      <c r="E98" s="107"/>
      <c r="F98" s="107"/>
      <c r="G98" s="107"/>
      <c r="H98" s="107"/>
      <c r="I98" s="107"/>
      <c r="J98" s="108">
        <f>J124</f>
        <v>0</v>
      </c>
      <c r="L98" s="105"/>
    </row>
    <row r="99" spans="2:12" s="9" customFormat="1" ht="19.899999999999999" customHeight="1">
      <c r="B99" s="105"/>
      <c r="D99" s="106" t="s">
        <v>4503</v>
      </c>
      <c r="E99" s="107"/>
      <c r="F99" s="107"/>
      <c r="G99" s="107"/>
      <c r="H99" s="107"/>
      <c r="I99" s="107"/>
      <c r="J99" s="108">
        <f>J170</f>
        <v>0</v>
      </c>
      <c r="L99" s="105"/>
    </row>
    <row r="100" spans="2:12" s="9" customFormat="1" ht="19.899999999999999" customHeight="1">
      <c r="B100" s="105"/>
      <c r="D100" s="106" t="s">
        <v>4504</v>
      </c>
      <c r="E100" s="107"/>
      <c r="F100" s="107"/>
      <c r="G100" s="107"/>
      <c r="H100" s="107"/>
      <c r="I100" s="107"/>
      <c r="J100" s="108">
        <f>J193</f>
        <v>0</v>
      </c>
      <c r="L100" s="105"/>
    </row>
    <row r="101" spans="2:12" s="9" customFormat="1" ht="19.899999999999999" customHeight="1">
      <c r="B101" s="105"/>
      <c r="D101" s="106" t="s">
        <v>4505</v>
      </c>
      <c r="E101" s="107"/>
      <c r="F101" s="107"/>
      <c r="G101" s="107"/>
      <c r="H101" s="107"/>
      <c r="I101" s="107"/>
      <c r="J101" s="108">
        <f>J214</f>
        <v>0</v>
      </c>
      <c r="L101" s="105"/>
    </row>
    <row r="102" spans="2:12" s="9" customFormat="1" ht="19.899999999999999" customHeight="1">
      <c r="B102" s="105"/>
      <c r="D102" s="106" t="s">
        <v>4506</v>
      </c>
      <c r="E102" s="107"/>
      <c r="F102" s="107"/>
      <c r="G102" s="107"/>
      <c r="H102" s="107"/>
      <c r="I102" s="107"/>
      <c r="J102" s="108">
        <f>J231</f>
        <v>0</v>
      </c>
      <c r="L102" s="105"/>
    </row>
    <row r="103" spans="2:12" s="1" customFormat="1" ht="21.75" customHeight="1">
      <c r="B103" s="29"/>
      <c r="L103" s="29"/>
    </row>
    <row r="104" spans="2:12" s="1" customFormat="1" ht="6.95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29"/>
    </row>
    <row r="108" spans="2:12" s="1" customFormat="1" ht="6.95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29"/>
    </row>
    <row r="109" spans="2:12" s="1" customFormat="1" ht="24.95" customHeight="1">
      <c r="B109" s="29"/>
      <c r="C109" s="21" t="s">
        <v>143</v>
      </c>
      <c r="L109" s="29"/>
    </row>
    <row r="110" spans="2:12" s="1" customFormat="1" ht="6.95" customHeight="1">
      <c r="B110" s="29"/>
      <c r="L110" s="29"/>
    </row>
    <row r="111" spans="2:12" s="1" customFormat="1" ht="12" customHeight="1">
      <c r="B111" s="29"/>
      <c r="C111" s="26" t="s">
        <v>14</v>
      </c>
      <c r="L111" s="29"/>
    </row>
    <row r="112" spans="2:12" s="1" customFormat="1" ht="16.5" customHeight="1">
      <c r="B112" s="29"/>
      <c r="E112" s="227" t="str">
        <f>E7</f>
        <v>OLOMOUC ADM Nerudova - oprava přístavby ve dvorní části</v>
      </c>
      <c r="F112" s="228"/>
      <c r="G112" s="228"/>
      <c r="H112" s="228"/>
      <c r="L112" s="29"/>
    </row>
    <row r="113" spans="2:65" s="1" customFormat="1" ht="12" customHeight="1">
      <c r="B113" s="29"/>
      <c r="C113" s="26" t="s">
        <v>103</v>
      </c>
      <c r="L113" s="29"/>
    </row>
    <row r="114" spans="2:65" s="1" customFormat="1" ht="16.5" customHeight="1">
      <c r="B114" s="29"/>
      <c r="E114" s="192" t="str">
        <f>E9</f>
        <v>2918 - D.1.4.5 - Slaboproud</v>
      </c>
      <c r="F114" s="226"/>
      <c r="G114" s="226"/>
      <c r="H114" s="226"/>
      <c r="L114" s="29"/>
    </row>
    <row r="115" spans="2:65" s="1" customFormat="1" ht="6.95" customHeight="1">
      <c r="B115" s="29"/>
      <c r="L115" s="29"/>
    </row>
    <row r="116" spans="2:65" s="1" customFormat="1" ht="12" customHeight="1">
      <c r="B116" s="29"/>
      <c r="C116" s="26" t="s">
        <v>17</v>
      </c>
      <c r="F116" s="24" t="str">
        <f>F12</f>
        <v>Olomouc</v>
      </c>
      <c r="I116" s="26" t="s">
        <v>19</v>
      </c>
      <c r="J116" s="49">
        <f>IF(J12="","",J12)</f>
        <v>45085</v>
      </c>
      <c r="L116" s="29"/>
    </row>
    <row r="117" spans="2:65" s="1" customFormat="1" ht="6.95" customHeight="1">
      <c r="B117" s="29"/>
      <c r="L117" s="29"/>
    </row>
    <row r="118" spans="2:65" s="1" customFormat="1" ht="15.2" customHeight="1">
      <c r="B118" s="29"/>
      <c r="C118" s="26" t="s">
        <v>20</v>
      </c>
      <c r="F118" s="24" t="str">
        <f>E15</f>
        <v>Správa železnic, státní organizace</v>
      </c>
      <c r="I118" s="26" t="s">
        <v>25</v>
      </c>
      <c r="J118" s="27" t="str">
        <f>E21</f>
        <v>Ing. Pavel KRÁTKÝ</v>
      </c>
      <c r="L118" s="29"/>
    </row>
    <row r="119" spans="2:65" s="1" customFormat="1" ht="15.2" customHeight="1">
      <c r="B119" s="29"/>
      <c r="C119" s="26" t="s">
        <v>24</v>
      </c>
      <c r="F119" s="24" t="str">
        <f>IF(E18="","",E18)</f>
        <v>Vyplň údaj</v>
      </c>
      <c r="I119" s="26" t="s">
        <v>29</v>
      </c>
      <c r="J119" s="27" t="str">
        <f>E24</f>
        <v>Matěj</v>
      </c>
      <c r="L119" s="29"/>
    </row>
    <row r="120" spans="2:65" s="1" customFormat="1" ht="10.35" customHeight="1">
      <c r="B120" s="29"/>
      <c r="L120" s="29"/>
    </row>
    <row r="121" spans="2:65" s="10" customFormat="1" ht="29.25" customHeight="1">
      <c r="B121" s="109"/>
      <c r="C121" s="110" t="s">
        <v>144</v>
      </c>
      <c r="D121" s="111" t="s">
        <v>57</v>
      </c>
      <c r="E121" s="111" t="s">
        <v>53</v>
      </c>
      <c r="F121" s="111" t="s">
        <v>54</v>
      </c>
      <c r="G121" s="111" t="s">
        <v>145</v>
      </c>
      <c r="H121" s="111" t="s">
        <v>146</v>
      </c>
      <c r="I121" s="111" t="s">
        <v>147</v>
      </c>
      <c r="J121" s="111" t="s">
        <v>107</v>
      </c>
      <c r="K121" s="112" t="s">
        <v>148</v>
      </c>
      <c r="L121" s="109"/>
      <c r="M121" s="56" t="s">
        <v>1</v>
      </c>
      <c r="N121" s="57" t="s">
        <v>36</v>
      </c>
      <c r="O121" s="57" t="s">
        <v>149</v>
      </c>
      <c r="P121" s="57" t="s">
        <v>150</v>
      </c>
      <c r="Q121" s="57" t="s">
        <v>151</v>
      </c>
      <c r="R121" s="57" t="s">
        <v>152</v>
      </c>
      <c r="S121" s="57" t="s">
        <v>153</v>
      </c>
      <c r="T121" s="58" t="s">
        <v>154</v>
      </c>
    </row>
    <row r="122" spans="2:65" s="1" customFormat="1" ht="22.9" customHeight="1">
      <c r="B122" s="29"/>
      <c r="C122" s="61" t="s">
        <v>155</v>
      </c>
      <c r="J122" s="113">
        <f>BK122</f>
        <v>0</v>
      </c>
      <c r="L122" s="29"/>
      <c r="M122" s="59"/>
      <c r="N122" s="50"/>
      <c r="O122" s="50"/>
      <c r="P122" s="114">
        <f>P123</f>
        <v>0</v>
      </c>
      <c r="Q122" s="50"/>
      <c r="R122" s="114">
        <f>R123</f>
        <v>0</v>
      </c>
      <c r="S122" s="50"/>
      <c r="T122" s="115">
        <f>T123</f>
        <v>0</v>
      </c>
      <c r="AT122" s="17" t="s">
        <v>71</v>
      </c>
      <c r="AU122" s="17" t="s">
        <v>109</v>
      </c>
      <c r="BK122" s="116">
        <f>BK123</f>
        <v>0</v>
      </c>
    </row>
    <row r="123" spans="2:65" s="11" customFormat="1" ht="25.9" customHeight="1">
      <c r="B123" s="117"/>
      <c r="D123" s="118" t="s">
        <v>71</v>
      </c>
      <c r="E123" s="119" t="s">
        <v>1751</v>
      </c>
      <c r="F123" s="119" t="s">
        <v>1752</v>
      </c>
      <c r="J123" s="120">
        <f>BK123</f>
        <v>0</v>
      </c>
      <c r="L123" s="117"/>
      <c r="M123" s="121"/>
      <c r="P123" s="122">
        <f>P124+P170+P193+P214+P231</f>
        <v>0</v>
      </c>
      <c r="R123" s="122">
        <f>R124+R170+R193+R214+R231</f>
        <v>0</v>
      </c>
      <c r="T123" s="123">
        <f>T124+T170+T193+T214+T231</f>
        <v>0</v>
      </c>
      <c r="AR123" s="118" t="s">
        <v>82</v>
      </c>
      <c r="AT123" s="124" t="s">
        <v>71</v>
      </c>
      <c r="AU123" s="124" t="s">
        <v>72</v>
      </c>
      <c r="AY123" s="118" t="s">
        <v>158</v>
      </c>
      <c r="BK123" s="125">
        <f>BK124+BK170+BK193+BK214+BK231</f>
        <v>0</v>
      </c>
    </row>
    <row r="124" spans="2:65" s="11" customFormat="1" ht="22.9" customHeight="1">
      <c r="B124" s="117"/>
      <c r="D124" s="118" t="s">
        <v>71</v>
      </c>
      <c r="E124" s="126" t="s">
        <v>4507</v>
      </c>
      <c r="F124" s="126" t="s">
        <v>4508</v>
      </c>
      <c r="J124" s="127">
        <f>BK124</f>
        <v>0</v>
      </c>
      <c r="L124" s="117"/>
      <c r="M124" s="121"/>
      <c r="P124" s="122">
        <f>SUM(P125:P169)</f>
        <v>0</v>
      </c>
      <c r="R124" s="122">
        <f>SUM(R125:R169)</f>
        <v>0</v>
      </c>
      <c r="T124" s="123">
        <f>SUM(T125:T169)</f>
        <v>0</v>
      </c>
      <c r="AR124" s="118" t="s">
        <v>82</v>
      </c>
      <c r="AT124" s="124" t="s">
        <v>71</v>
      </c>
      <c r="AU124" s="124" t="s">
        <v>80</v>
      </c>
      <c r="AY124" s="118" t="s">
        <v>158</v>
      </c>
      <c r="BK124" s="125">
        <f>SUM(BK125:BK169)</f>
        <v>0</v>
      </c>
    </row>
    <row r="125" spans="2:65" s="1" customFormat="1" ht="24.2" customHeight="1">
      <c r="B125" s="128"/>
      <c r="C125" s="159" t="s">
        <v>82</v>
      </c>
      <c r="D125" s="159" t="s">
        <v>242</v>
      </c>
      <c r="E125" s="160" t="s">
        <v>4509</v>
      </c>
      <c r="F125" s="161" t="s">
        <v>4510</v>
      </c>
      <c r="G125" s="162" t="s">
        <v>3888</v>
      </c>
      <c r="H125" s="163">
        <v>3</v>
      </c>
      <c r="I125" s="188"/>
      <c r="J125" s="164">
        <f t="shared" ref="J125:J169" si="0">ROUND(I125*H125,2)</f>
        <v>0</v>
      </c>
      <c r="K125" s="161" t="s">
        <v>1</v>
      </c>
      <c r="L125" s="165"/>
      <c r="M125" s="166" t="s">
        <v>1</v>
      </c>
      <c r="N125" s="167" t="s">
        <v>37</v>
      </c>
      <c r="O125" s="137">
        <v>0</v>
      </c>
      <c r="P125" s="137">
        <f t="shared" ref="P125:P169" si="1">O125*H125</f>
        <v>0</v>
      </c>
      <c r="Q125" s="137">
        <v>0</v>
      </c>
      <c r="R125" s="137">
        <f t="shared" ref="R125:R169" si="2">Q125*H125</f>
        <v>0</v>
      </c>
      <c r="S125" s="137">
        <v>0</v>
      </c>
      <c r="T125" s="138">
        <f t="shared" ref="T125:T169" si="3">S125*H125</f>
        <v>0</v>
      </c>
      <c r="AR125" s="139" t="s">
        <v>357</v>
      </c>
      <c r="AT125" s="139" t="s">
        <v>242</v>
      </c>
      <c r="AU125" s="139" t="s">
        <v>82</v>
      </c>
      <c r="AY125" s="17" t="s">
        <v>158</v>
      </c>
      <c r="BE125" s="140">
        <f t="shared" ref="BE125:BE169" si="4">IF(N125="základní",J125,0)</f>
        <v>0</v>
      </c>
      <c r="BF125" s="140">
        <f t="shared" ref="BF125:BF169" si="5">IF(N125="snížená",J125,0)</f>
        <v>0</v>
      </c>
      <c r="BG125" s="140">
        <f t="shared" ref="BG125:BG169" si="6">IF(N125="zákl. přenesená",J125,0)</f>
        <v>0</v>
      </c>
      <c r="BH125" s="140">
        <f t="shared" ref="BH125:BH169" si="7">IF(N125="sníž. přenesená",J125,0)</f>
        <v>0</v>
      </c>
      <c r="BI125" s="140">
        <f t="shared" ref="BI125:BI169" si="8">IF(N125="nulová",J125,0)</f>
        <v>0</v>
      </c>
      <c r="BJ125" s="17" t="s">
        <v>80</v>
      </c>
      <c r="BK125" s="140">
        <f t="shared" ref="BK125:BK169" si="9">ROUND(I125*H125,2)</f>
        <v>0</v>
      </c>
      <c r="BL125" s="17" t="s">
        <v>255</v>
      </c>
      <c r="BM125" s="139" t="s">
        <v>82</v>
      </c>
    </row>
    <row r="126" spans="2:65" s="1" customFormat="1" ht="21.75" customHeight="1">
      <c r="B126" s="128"/>
      <c r="C126" s="159" t="s">
        <v>178</v>
      </c>
      <c r="D126" s="159" t="s">
        <v>242</v>
      </c>
      <c r="E126" s="160" t="s">
        <v>4511</v>
      </c>
      <c r="F126" s="161" t="s">
        <v>4512</v>
      </c>
      <c r="G126" s="162" t="s">
        <v>3888</v>
      </c>
      <c r="H126" s="163">
        <v>13</v>
      </c>
      <c r="I126" s="188"/>
      <c r="J126" s="164">
        <f t="shared" si="0"/>
        <v>0</v>
      </c>
      <c r="K126" s="161" t="s">
        <v>1</v>
      </c>
      <c r="L126" s="165"/>
      <c r="M126" s="166" t="s">
        <v>1</v>
      </c>
      <c r="N126" s="167" t="s">
        <v>37</v>
      </c>
      <c r="O126" s="137">
        <v>0</v>
      </c>
      <c r="P126" s="137">
        <f t="shared" si="1"/>
        <v>0</v>
      </c>
      <c r="Q126" s="137">
        <v>0</v>
      </c>
      <c r="R126" s="137">
        <f t="shared" si="2"/>
        <v>0</v>
      </c>
      <c r="S126" s="137">
        <v>0</v>
      </c>
      <c r="T126" s="138">
        <f t="shared" si="3"/>
        <v>0</v>
      </c>
      <c r="AR126" s="139" t="s">
        <v>357</v>
      </c>
      <c r="AT126" s="139" t="s">
        <v>242</v>
      </c>
      <c r="AU126" s="139" t="s">
        <v>82</v>
      </c>
      <c r="AY126" s="17" t="s">
        <v>158</v>
      </c>
      <c r="BE126" s="140">
        <f t="shared" si="4"/>
        <v>0</v>
      </c>
      <c r="BF126" s="140">
        <f t="shared" si="5"/>
        <v>0</v>
      </c>
      <c r="BG126" s="140">
        <f t="shared" si="6"/>
        <v>0</v>
      </c>
      <c r="BH126" s="140">
        <f t="shared" si="7"/>
        <v>0</v>
      </c>
      <c r="BI126" s="140">
        <f t="shared" si="8"/>
        <v>0</v>
      </c>
      <c r="BJ126" s="17" t="s">
        <v>80</v>
      </c>
      <c r="BK126" s="140">
        <f t="shared" si="9"/>
        <v>0</v>
      </c>
      <c r="BL126" s="17" t="s">
        <v>255</v>
      </c>
      <c r="BM126" s="139" t="s">
        <v>165</v>
      </c>
    </row>
    <row r="127" spans="2:65" s="1" customFormat="1" ht="21.75" customHeight="1">
      <c r="B127" s="128"/>
      <c r="C127" s="159" t="s">
        <v>165</v>
      </c>
      <c r="D127" s="159" t="s">
        <v>242</v>
      </c>
      <c r="E127" s="160" t="s">
        <v>4513</v>
      </c>
      <c r="F127" s="161" t="s">
        <v>4514</v>
      </c>
      <c r="G127" s="162" t="s">
        <v>3888</v>
      </c>
      <c r="H127" s="163">
        <v>52</v>
      </c>
      <c r="I127" s="188"/>
      <c r="J127" s="164">
        <f t="shared" si="0"/>
        <v>0</v>
      </c>
      <c r="K127" s="161" t="s">
        <v>1</v>
      </c>
      <c r="L127" s="165"/>
      <c r="M127" s="166" t="s">
        <v>1</v>
      </c>
      <c r="N127" s="167" t="s">
        <v>37</v>
      </c>
      <c r="O127" s="137">
        <v>0</v>
      </c>
      <c r="P127" s="137">
        <f t="shared" si="1"/>
        <v>0</v>
      </c>
      <c r="Q127" s="137">
        <v>0</v>
      </c>
      <c r="R127" s="137">
        <f t="shared" si="2"/>
        <v>0</v>
      </c>
      <c r="S127" s="137">
        <v>0</v>
      </c>
      <c r="T127" s="138">
        <f t="shared" si="3"/>
        <v>0</v>
      </c>
      <c r="AR127" s="139" t="s">
        <v>357</v>
      </c>
      <c r="AT127" s="139" t="s">
        <v>242</v>
      </c>
      <c r="AU127" s="139" t="s">
        <v>82</v>
      </c>
      <c r="AY127" s="17" t="s">
        <v>158</v>
      </c>
      <c r="BE127" s="140">
        <f t="shared" si="4"/>
        <v>0</v>
      </c>
      <c r="BF127" s="140">
        <f t="shared" si="5"/>
        <v>0</v>
      </c>
      <c r="BG127" s="140">
        <f t="shared" si="6"/>
        <v>0</v>
      </c>
      <c r="BH127" s="140">
        <f t="shared" si="7"/>
        <v>0</v>
      </c>
      <c r="BI127" s="140">
        <f t="shared" si="8"/>
        <v>0</v>
      </c>
      <c r="BJ127" s="17" t="s">
        <v>80</v>
      </c>
      <c r="BK127" s="140">
        <f t="shared" si="9"/>
        <v>0</v>
      </c>
      <c r="BL127" s="17" t="s">
        <v>255</v>
      </c>
      <c r="BM127" s="139" t="s">
        <v>191</v>
      </c>
    </row>
    <row r="128" spans="2:65" s="1" customFormat="1" ht="16.5" customHeight="1">
      <c r="B128" s="128"/>
      <c r="C128" s="159" t="s">
        <v>185</v>
      </c>
      <c r="D128" s="159" t="s">
        <v>242</v>
      </c>
      <c r="E128" s="160" t="s">
        <v>4515</v>
      </c>
      <c r="F128" s="161" t="s">
        <v>4516</v>
      </c>
      <c r="G128" s="162" t="s">
        <v>3888</v>
      </c>
      <c r="H128" s="163">
        <v>3</v>
      </c>
      <c r="I128" s="188"/>
      <c r="J128" s="164">
        <f t="shared" si="0"/>
        <v>0</v>
      </c>
      <c r="K128" s="161" t="s">
        <v>1</v>
      </c>
      <c r="L128" s="165"/>
      <c r="M128" s="166" t="s">
        <v>1</v>
      </c>
      <c r="N128" s="167" t="s">
        <v>37</v>
      </c>
      <c r="O128" s="137">
        <v>0</v>
      </c>
      <c r="P128" s="137">
        <f t="shared" si="1"/>
        <v>0</v>
      </c>
      <c r="Q128" s="137">
        <v>0</v>
      </c>
      <c r="R128" s="137">
        <f t="shared" si="2"/>
        <v>0</v>
      </c>
      <c r="S128" s="137">
        <v>0</v>
      </c>
      <c r="T128" s="138">
        <f t="shared" si="3"/>
        <v>0</v>
      </c>
      <c r="AR128" s="139" t="s">
        <v>357</v>
      </c>
      <c r="AT128" s="139" t="s">
        <v>242</v>
      </c>
      <c r="AU128" s="139" t="s">
        <v>82</v>
      </c>
      <c r="AY128" s="17" t="s">
        <v>158</v>
      </c>
      <c r="BE128" s="140">
        <f t="shared" si="4"/>
        <v>0</v>
      </c>
      <c r="BF128" s="140">
        <f t="shared" si="5"/>
        <v>0</v>
      </c>
      <c r="BG128" s="140">
        <f t="shared" si="6"/>
        <v>0</v>
      </c>
      <c r="BH128" s="140">
        <f t="shared" si="7"/>
        <v>0</v>
      </c>
      <c r="BI128" s="140">
        <f t="shared" si="8"/>
        <v>0</v>
      </c>
      <c r="BJ128" s="17" t="s">
        <v>80</v>
      </c>
      <c r="BK128" s="140">
        <f t="shared" si="9"/>
        <v>0</v>
      </c>
      <c r="BL128" s="17" t="s">
        <v>255</v>
      </c>
      <c r="BM128" s="139" t="s">
        <v>209</v>
      </c>
    </row>
    <row r="129" spans="2:65" s="1" customFormat="1" ht="16.5" customHeight="1">
      <c r="B129" s="128"/>
      <c r="C129" s="159" t="s">
        <v>191</v>
      </c>
      <c r="D129" s="159" t="s">
        <v>242</v>
      </c>
      <c r="E129" s="160" t="s">
        <v>4517</v>
      </c>
      <c r="F129" s="161" t="s">
        <v>4518</v>
      </c>
      <c r="G129" s="162" t="s">
        <v>3888</v>
      </c>
      <c r="H129" s="163">
        <v>1</v>
      </c>
      <c r="I129" s="188"/>
      <c r="J129" s="164">
        <f t="shared" si="0"/>
        <v>0</v>
      </c>
      <c r="K129" s="161" t="s">
        <v>1</v>
      </c>
      <c r="L129" s="165"/>
      <c r="M129" s="166" t="s">
        <v>1</v>
      </c>
      <c r="N129" s="167" t="s">
        <v>37</v>
      </c>
      <c r="O129" s="137">
        <v>0</v>
      </c>
      <c r="P129" s="137">
        <f t="shared" si="1"/>
        <v>0</v>
      </c>
      <c r="Q129" s="137">
        <v>0</v>
      </c>
      <c r="R129" s="137">
        <f t="shared" si="2"/>
        <v>0</v>
      </c>
      <c r="S129" s="137">
        <v>0</v>
      </c>
      <c r="T129" s="138">
        <f t="shared" si="3"/>
        <v>0</v>
      </c>
      <c r="AR129" s="139" t="s">
        <v>357</v>
      </c>
      <c r="AT129" s="139" t="s">
        <v>242</v>
      </c>
      <c r="AU129" s="139" t="s">
        <v>82</v>
      </c>
      <c r="AY129" s="17" t="s">
        <v>158</v>
      </c>
      <c r="BE129" s="140">
        <f t="shared" si="4"/>
        <v>0</v>
      </c>
      <c r="BF129" s="140">
        <f t="shared" si="5"/>
        <v>0</v>
      </c>
      <c r="BG129" s="140">
        <f t="shared" si="6"/>
        <v>0</v>
      </c>
      <c r="BH129" s="140">
        <f t="shared" si="7"/>
        <v>0</v>
      </c>
      <c r="BI129" s="140">
        <f t="shared" si="8"/>
        <v>0</v>
      </c>
      <c r="BJ129" s="17" t="s">
        <v>80</v>
      </c>
      <c r="BK129" s="140">
        <f t="shared" si="9"/>
        <v>0</v>
      </c>
      <c r="BL129" s="17" t="s">
        <v>255</v>
      </c>
      <c r="BM129" s="139" t="s">
        <v>221</v>
      </c>
    </row>
    <row r="130" spans="2:65" s="1" customFormat="1" ht="16.5" customHeight="1">
      <c r="B130" s="128"/>
      <c r="C130" s="159" t="s">
        <v>203</v>
      </c>
      <c r="D130" s="159" t="s">
        <v>242</v>
      </c>
      <c r="E130" s="160" t="s">
        <v>4519</v>
      </c>
      <c r="F130" s="161" t="s">
        <v>4520</v>
      </c>
      <c r="G130" s="162" t="s">
        <v>3888</v>
      </c>
      <c r="H130" s="163">
        <v>27</v>
      </c>
      <c r="I130" s="188"/>
      <c r="J130" s="164">
        <f t="shared" si="0"/>
        <v>0</v>
      </c>
      <c r="K130" s="161" t="s">
        <v>1</v>
      </c>
      <c r="L130" s="165"/>
      <c r="M130" s="166" t="s">
        <v>1</v>
      </c>
      <c r="N130" s="167" t="s">
        <v>37</v>
      </c>
      <c r="O130" s="137">
        <v>0</v>
      </c>
      <c r="P130" s="137">
        <f t="shared" si="1"/>
        <v>0</v>
      </c>
      <c r="Q130" s="137">
        <v>0</v>
      </c>
      <c r="R130" s="137">
        <f t="shared" si="2"/>
        <v>0</v>
      </c>
      <c r="S130" s="137">
        <v>0</v>
      </c>
      <c r="T130" s="138">
        <f t="shared" si="3"/>
        <v>0</v>
      </c>
      <c r="AR130" s="139" t="s">
        <v>357</v>
      </c>
      <c r="AT130" s="139" t="s">
        <v>242</v>
      </c>
      <c r="AU130" s="139" t="s">
        <v>82</v>
      </c>
      <c r="AY130" s="17" t="s">
        <v>158</v>
      </c>
      <c r="BE130" s="140">
        <f t="shared" si="4"/>
        <v>0</v>
      </c>
      <c r="BF130" s="140">
        <f t="shared" si="5"/>
        <v>0</v>
      </c>
      <c r="BG130" s="140">
        <f t="shared" si="6"/>
        <v>0</v>
      </c>
      <c r="BH130" s="140">
        <f t="shared" si="7"/>
        <v>0</v>
      </c>
      <c r="BI130" s="140">
        <f t="shared" si="8"/>
        <v>0</v>
      </c>
      <c r="BJ130" s="17" t="s">
        <v>80</v>
      </c>
      <c r="BK130" s="140">
        <f t="shared" si="9"/>
        <v>0</v>
      </c>
      <c r="BL130" s="17" t="s">
        <v>255</v>
      </c>
      <c r="BM130" s="139" t="s">
        <v>234</v>
      </c>
    </row>
    <row r="131" spans="2:65" s="1" customFormat="1" ht="21.75" customHeight="1">
      <c r="B131" s="128"/>
      <c r="C131" s="159" t="s">
        <v>209</v>
      </c>
      <c r="D131" s="159" t="s">
        <v>242</v>
      </c>
      <c r="E131" s="160" t="s">
        <v>4521</v>
      </c>
      <c r="F131" s="161" t="s">
        <v>4522</v>
      </c>
      <c r="G131" s="162" t="s">
        <v>3888</v>
      </c>
      <c r="H131" s="163">
        <v>1</v>
      </c>
      <c r="I131" s="188"/>
      <c r="J131" s="164">
        <f t="shared" si="0"/>
        <v>0</v>
      </c>
      <c r="K131" s="161" t="s">
        <v>1</v>
      </c>
      <c r="L131" s="165"/>
      <c r="M131" s="166" t="s">
        <v>1</v>
      </c>
      <c r="N131" s="167" t="s">
        <v>37</v>
      </c>
      <c r="O131" s="137">
        <v>0</v>
      </c>
      <c r="P131" s="137">
        <f t="shared" si="1"/>
        <v>0</v>
      </c>
      <c r="Q131" s="137">
        <v>0</v>
      </c>
      <c r="R131" s="137">
        <f t="shared" si="2"/>
        <v>0</v>
      </c>
      <c r="S131" s="137">
        <v>0</v>
      </c>
      <c r="T131" s="138">
        <f t="shared" si="3"/>
        <v>0</v>
      </c>
      <c r="AR131" s="139" t="s">
        <v>357</v>
      </c>
      <c r="AT131" s="139" t="s">
        <v>242</v>
      </c>
      <c r="AU131" s="139" t="s">
        <v>82</v>
      </c>
      <c r="AY131" s="17" t="s">
        <v>158</v>
      </c>
      <c r="BE131" s="140">
        <f t="shared" si="4"/>
        <v>0</v>
      </c>
      <c r="BF131" s="140">
        <f t="shared" si="5"/>
        <v>0</v>
      </c>
      <c r="BG131" s="140">
        <f t="shared" si="6"/>
        <v>0</v>
      </c>
      <c r="BH131" s="140">
        <f t="shared" si="7"/>
        <v>0</v>
      </c>
      <c r="BI131" s="140">
        <f t="shared" si="8"/>
        <v>0</v>
      </c>
      <c r="BJ131" s="17" t="s">
        <v>80</v>
      </c>
      <c r="BK131" s="140">
        <f t="shared" si="9"/>
        <v>0</v>
      </c>
      <c r="BL131" s="17" t="s">
        <v>255</v>
      </c>
      <c r="BM131" s="139" t="s">
        <v>246</v>
      </c>
    </row>
    <row r="132" spans="2:65" s="1" customFormat="1" ht="16.5" customHeight="1">
      <c r="B132" s="128"/>
      <c r="C132" s="159" t="s">
        <v>215</v>
      </c>
      <c r="D132" s="159" t="s">
        <v>242</v>
      </c>
      <c r="E132" s="160" t="s">
        <v>4523</v>
      </c>
      <c r="F132" s="161" t="s">
        <v>4524</v>
      </c>
      <c r="G132" s="162" t="s">
        <v>3888</v>
      </c>
      <c r="H132" s="163">
        <v>17</v>
      </c>
      <c r="I132" s="188"/>
      <c r="J132" s="164">
        <f t="shared" si="0"/>
        <v>0</v>
      </c>
      <c r="K132" s="161" t="s">
        <v>1</v>
      </c>
      <c r="L132" s="165"/>
      <c r="M132" s="166" t="s">
        <v>1</v>
      </c>
      <c r="N132" s="167" t="s">
        <v>37</v>
      </c>
      <c r="O132" s="137">
        <v>0</v>
      </c>
      <c r="P132" s="137">
        <f t="shared" si="1"/>
        <v>0</v>
      </c>
      <c r="Q132" s="137">
        <v>0</v>
      </c>
      <c r="R132" s="137">
        <f t="shared" si="2"/>
        <v>0</v>
      </c>
      <c r="S132" s="137">
        <v>0</v>
      </c>
      <c r="T132" s="138">
        <f t="shared" si="3"/>
        <v>0</v>
      </c>
      <c r="AR132" s="139" t="s">
        <v>357</v>
      </c>
      <c r="AT132" s="139" t="s">
        <v>242</v>
      </c>
      <c r="AU132" s="139" t="s">
        <v>82</v>
      </c>
      <c r="AY132" s="17" t="s">
        <v>158</v>
      </c>
      <c r="BE132" s="140">
        <f t="shared" si="4"/>
        <v>0</v>
      </c>
      <c r="BF132" s="140">
        <f t="shared" si="5"/>
        <v>0</v>
      </c>
      <c r="BG132" s="140">
        <f t="shared" si="6"/>
        <v>0</v>
      </c>
      <c r="BH132" s="140">
        <f t="shared" si="7"/>
        <v>0</v>
      </c>
      <c r="BI132" s="140">
        <f t="shared" si="8"/>
        <v>0</v>
      </c>
      <c r="BJ132" s="17" t="s">
        <v>80</v>
      </c>
      <c r="BK132" s="140">
        <f t="shared" si="9"/>
        <v>0</v>
      </c>
      <c r="BL132" s="17" t="s">
        <v>255</v>
      </c>
      <c r="BM132" s="139" t="s">
        <v>255</v>
      </c>
    </row>
    <row r="133" spans="2:65" s="1" customFormat="1" ht="16.5" customHeight="1">
      <c r="B133" s="128"/>
      <c r="C133" s="159" t="s">
        <v>221</v>
      </c>
      <c r="D133" s="159" t="s">
        <v>242</v>
      </c>
      <c r="E133" s="160" t="s">
        <v>4525</v>
      </c>
      <c r="F133" s="161" t="s">
        <v>4526</v>
      </c>
      <c r="G133" s="162" t="s">
        <v>3888</v>
      </c>
      <c r="H133" s="163">
        <v>9</v>
      </c>
      <c r="I133" s="188"/>
      <c r="J133" s="164">
        <f t="shared" si="0"/>
        <v>0</v>
      </c>
      <c r="K133" s="161" t="s">
        <v>1</v>
      </c>
      <c r="L133" s="165"/>
      <c r="M133" s="166" t="s">
        <v>1</v>
      </c>
      <c r="N133" s="167" t="s">
        <v>37</v>
      </c>
      <c r="O133" s="137">
        <v>0</v>
      </c>
      <c r="P133" s="137">
        <f t="shared" si="1"/>
        <v>0</v>
      </c>
      <c r="Q133" s="137">
        <v>0</v>
      </c>
      <c r="R133" s="137">
        <f t="shared" si="2"/>
        <v>0</v>
      </c>
      <c r="S133" s="137">
        <v>0</v>
      </c>
      <c r="T133" s="138">
        <f t="shared" si="3"/>
        <v>0</v>
      </c>
      <c r="AR133" s="139" t="s">
        <v>357</v>
      </c>
      <c r="AT133" s="139" t="s">
        <v>242</v>
      </c>
      <c r="AU133" s="139" t="s">
        <v>82</v>
      </c>
      <c r="AY133" s="17" t="s">
        <v>158</v>
      </c>
      <c r="BE133" s="140">
        <f t="shared" si="4"/>
        <v>0</v>
      </c>
      <c r="BF133" s="140">
        <f t="shared" si="5"/>
        <v>0</v>
      </c>
      <c r="BG133" s="140">
        <f t="shared" si="6"/>
        <v>0</v>
      </c>
      <c r="BH133" s="140">
        <f t="shared" si="7"/>
        <v>0</v>
      </c>
      <c r="BI133" s="140">
        <f t="shared" si="8"/>
        <v>0</v>
      </c>
      <c r="BJ133" s="17" t="s">
        <v>80</v>
      </c>
      <c r="BK133" s="140">
        <f t="shared" si="9"/>
        <v>0</v>
      </c>
      <c r="BL133" s="17" t="s">
        <v>255</v>
      </c>
      <c r="BM133" s="139" t="s">
        <v>264</v>
      </c>
    </row>
    <row r="134" spans="2:65" s="1" customFormat="1" ht="21.75" customHeight="1">
      <c r="B134" s="128"/>
      <c r="C134" s="159" t="s">
        <v>201</v>
      </c>
      <c r="D134" s="159" t="s">
        <v>242</v>
      </c>
      <c r="E134" s="160" t="s">
        <v>4527</v>
      </c>
      <c r="F134" s="161" t="s">
        <v>4528</v>
      </c>
      <c r="G134" s="162" t="s">
        <v>3888</v>
      </c>
      <c r="H134" s="163">
        <v>49</v>
      </c>
      <c r="I134" s="188"/>
      <c r="J134" s="164">
        <f t="shared" si="0"/>
        <v>0</v>
      </c>
      <c r="K134" s="161" t="s">
        <v>1</v>
      </c>
      <c r="L134" s="165"/>
      <c r="M134" s="166" t="s">
        <v>1</v>
      </c>
      <c r="N134" s="167" t="s">
        <v>37</v>
      </c>
      <c r="O134" s="137">
        <v>0</v>
      </c>
      <c r="P134" s="137">
        <f t="shared" si="1"/>
        <v>0</v>
      </c>
      <c r="Q134" s="137">
        <v>0</v>
      </c>
      <c r="R134" s="137">
        <f t="shared" si="2"/>
        <v>0</v>
      </c>
      <c r="S134" s="137">
        <v>0</v>
      </c>
      <c r="T134" s="138">
        <f t="shared" si="3"/>
        <v>0</v>
      </c>
      <c r="AR134" s="139" t="s">
        <v>357</v>
      </c>
      <c r="AT134" s="139" t="s">
        <v>242</v>
      </c>
      <c r="AU134" s="139" t="s">
        <v>82</v>
      </c>
      <c r="AY134" s="17" t="s">
        <v>158</v>
      </c>
      <c r="BE134" s="140">
        <f t="shared" si="4"/>
        <v>0</v>
      </c>
      <c r="BF134" s="140">
        <f t="shared" si="5"/>
        <v>0</v>
      </c>
      <c r="BG134" s="140">
        <f t="shared" si="6"/>
        <v>0</v>
      </c>
      <c r="BH134" s="140">
        <f t="shared" si="7"/>
        <v>0</v>
      </c>
      <c r="BI134" s="140">
        <f t="shared" si="8"/>
        <v>0</v>
      </c>
      <c r="BJ134" s="17" t="s">
        <v>80</v>
      </c>
      <c r="BK134" s="140">
        <f t="shared" si="9"/>
        <v>0</v>
      </c>
      <c r="BL134" s="17" t="s">
        <v>255</v>
      </c>
      <c r="BM134" s="139" t="s">
        <v>272</v>
      </c>
    </row>
    <row r="135" spans="2:65" s="1" customFormat="1" ht="24.2" customHeight="1">
      <c r="B135" s="128"/>
      <c r="C135" s="159" t="s">
        <v>234</v>
      </c>
      <c r="D135" s="159" t="s">
        <v>242</v>
      </c>
      <c r="E135" s="160" t="s">
        <v>4529</v>
      </c>
      <c r="F135" s="161" t="s">
        <v>4530</v>
      </c>
      <c r="G135" s="162" t="s">
        <v>2326</v>
      </c>
      <c r="H135" s="163">
        <v>8</v>
      </c>
      <c r="I135" s="188"/>
      <c r="J135" s="164">
        <f t="shared" si="0"/>
        <v>0</v>
      </c>
      <c r="K135" s="161" t="s">
        <v>1</v>
      </c>
      <c r="L135" s="165"/>
      <c r="M135" s="166" t="s">
        <v>1</v>
      </c>
      <c r="N135" s="167" t="s">
        <v>37</v>
      </c>
      <c r="O135" s="137">
        <v>0</v>
      </c>
      <c r="P135" s="137">
        <f t="shared" si="1"/>
        <v>0</v>
      </c>
      <c r="Q135" s="137">
        <v>0</v>
      </c>
      <c r="R135" s="137">
        <f t="shared" si="2"/>
        <v>0</v>
      </c>
      <c r="S135" s="137">
        <v>0</v>
      </c>
      <c r="T135" s="138">
        <f t="shared" si="3"/>
        <v>0</v>
      </c>
      <c r="AR135" s="139" t="s">
        <v>357</v>
      </c>
      <c r="AT135" s="139" t="s">
        <v>242</v>
      </c>
      <c r="AU135" s="139" t="s">
        <v>82</v>
      </c>
      <c r="AY135" s="17" t="s">
        <v>158</v>
      </c>
      <c r="BE135" s="140">
        <f t="shared" si="4"/>
        <v>0</v>
      </c>
      <c r="BF135" s="140">
        <f t="shared" si="5"/>
        <v>0</v>
      </c>
      <c r="BG135" s="140">
        <f t="shared" si="6"/>
        <v>0</v>
      </c>
      <c r="BH135" s="140">
        <f t="shared" si="7"/>
        <v>0</v>
      </c>
      <c r="BI135" s="140">
        <f t="shared" si="8"/>
        <v>0</v>
      </c>
      <c r="BJ135" s="17" t="s">
        <v>80</v>
      </c>
      <c r="BK135" s="140">
        <f t="shared" si="9"/>
        <v>0</v>
      </c>
      <c r="BL135" s="17" t="s">
        <v>255</v>
      </c>
      <c r="BM135" s="139" t="s">
        <v>285</v>
      </c>
    </row>
    <row r="136" spans="2:65" s="1" customFormat="1" ht="16.5" customHeight="1">
      <c r="B136" s="128"/>
      <c r="C136" s="159" t="s">
        <v>246</v>
      </c>
      <c r="D136" s="159" t="s">
        <v>242</v>
      </c>
      <c r="E136" s="160" t="s">
        <v>1645</v>
      </c>
      <c r="F136" s="161" t="s">
        <v>4531</v>
      </c>
      <c r="G136" s="162" t="s">
        <v>237</v>
      </c>
      <c r="H136" s="163">
        <v>3682</v>
      </c>
      <c r="I136" s="188"/>
      <c r="J136" s="164">
        <f t="shared" si="0"/>
        <v>0</v>
      </c>
      <c r="K136" s="161" t="s">
        <v>1</v>
      </c>
      <c r="L136" s="165"/>
      <c r="M136" s="166" t="s">
        <v>1</v>
      </c>
      <c r="N136" s="167" t="s">
        <v>37</v>
      </c>
      <c r="O136" s="137">
        <v>0</v>
      </c>
      <c r="P136" s="137">
        <f t="shared" si="1"/>
        <v>0</v>
      </c>
      <c r="Q136" s="137">
        <v>0</v>
      </c>
      <c r="R136" s="137">
        <f t="shared" si="2"/>
        <v>0</v>
      </c>
      <c r="S136" s="137">
        <v>0</v>
      </c>
      <c r="T136" s="138">
        <f t="shared" si="3"/>
        <v>0</v>
      </c>
      <c r="AR136" s="139" t="s">
        <v>357</v>
      </c>
      <c r="AT136" s="139" t="s">
        <v>242</v>
      </c>
      <c r="AU136" s="139" t="s">
        <v>82</v>
      </c>
      <c r="AY136" s="17" t="s">
        <v>158</v>
      </c>
      <c r="BE136" s="140">
        <f t="shared" si="4"/>
        <v>0</v>
      </c>
      <c r="BF136" s="140">
        <f t="shared" si="5"/>
        <v>0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7" t="s">
        <v>80</v>
      </c>
      <c r="BK136" s="140">
        <f t="shared" si="9"/>
        <v>0</v>
      </c>
      <c r="BL136" s="17" t="s">
        <v>255</v>
      </c>
      <c r="BM136" s="139" t="s">
        <v>301</v>
      </c>
    </row>
    <row r="137" spans="2:65" s="1" customFormat="1" ht="16.5" customHeight="1">
      <c r="B137" s="128"/>
      <c r="C137" s="159" t="s">
        <v>8</v>
      </c>
      <c r="D137" s="159" t="s">
        <v>242</v>
      </c>
      <c r="E137" s="160" t="s">
        <v>4532</v>
      </c>
      <c r="F137" s="161" t="s">
        <v>4533</v>
      </c>
      <c r="G137" s="162" t="s">
        <v>3888</v>
      </c>
      <c r="H137" s="163">
        <v>14</v>
      </c>
      <c r="I137" s="188"/>
      <c r="J137" s="164">
        <f t="shared" si="0"/>
        <v>0</v>
      </c>
      <c r="K137" s="161" t="s">
        <v>1</v>
      </c>
      <c r="L137" s="165"/>
      <c r="M137" s="166" t="s">
        <v>1</v>
      </c>
      <c r="N137" s="167" t="s">
        <v>37</v>
      </c>
      <c r="O137" s="137">
        <v>0</v>
      </c>
      <c r="P137" s="137">
        <f t="shared" si="1"/>
        <v>0</v>
      </c>
      <c r="Q137" s="137">
        <v>0</v>
      </c>
      <c r="R137" s="137">
        <f t="shared" si="2"/>
        <v>0</v>
      </c>
      <c r="S137" s="137">
        <v>0</v>
      </c>
      <c r="T137" s="138">
        <f t="shared" si="3"/>
        <v>0</v>
      </c>
      <c r="AR137" s="139" t="s">
        <v>357</v>
      </c>
      <c r="AT137" s="139" t="s">
        <v>242</v>
      </c>
      <c r="AU137" s="139" t="s">
        <v>82</v>
      </c>
      <c r="AY137" s="17" t="s">
        <v>158</v>
      </c>
      <c r="BE137" s="140">
        <f t="shared" si="4"/>
        <v>0</v>
      </c>
      <c r="BF137" s="140">
        <f t="shared" si="5"/>
        <v>0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7" t="s">
        <v>80</v>
      </c>
      <c r="BK137" s="140">
        <f t="shared" si="9"/>
        <v>0</v>
      </c>
      <c r="BL137" s="17" t="s">
        <v>255</v>
      </c>
      <c r="BM137" s="139" t="s">
        <v>313</v>
      </c>
    </row>
    <row r="138" spans="2:65" s="1" customFormat="1" ht="16.5" customHeight="1">
      <c r="B138" s="128"/>
      <c r="C138" s="159" t="s">
        <v>255</v>
      </c>
      <c r="D138" s="159" t="s">
        <v>242</v>
      </c>
      <c r="E138" s="160" t="s">
        <v>4534</v>
      </c>
      <c r="F138" s="161" t="s">
        <v>4535</v>
      </c>
      <c r="G138" s="162" t="s">
        <v>3888</v>
      </c>
      <c r="H138" s="163">
        <v>3</v>
      </c>
      <c r="I138" s="188"/>
      <c r="J138" s="164">
        <f t="shared" si="0"/>
        <v>0</v>
      </c>
      <c r="K138" s="161" t="s">
        <v>1</v>
      </c>
      <c r="L138" s="165"/>
      <c r="M138" s="166" t="s">
        <v>1</v>
      </c>
      <c r="N138" s="167" t="s">
        <v>37</v>
      </c>
      <c r="O138" s="137">
        <v>0</v>
      </c>
      <c r="P138" s="137">
        <f t="shared" si="1"/>
        <v>0</v>
      </c>
      <c r="Q138" s="137">
        <v>0</v>
      </c>
      <c r="R138" s="137">
        <f t="shared" si="2"/>
        <v>0</v>
      </c>
      <c r="S138" s="137">
        <v>0</v>
      </c>
      <c r="T138" s="138">
        <f t="shared" si="3"/>
        <v>0</v>
      </c>
      <c r="AR138" s="139" t="s">
        <v>357</v>
      </c>
      <c r="AT138" s="139" t="s">
        <v>242</v>
      </c>
      <c r="AU138" s="139" t="s">
        <v>82</v>
      </c>
      <c r="AY138" s="17" t="s">
        <v>158</v>
      </c>
      <c r="BE138" s="140">
        <f t="shared" si="4"/>
        <v>0</v>
      </c>
      <c r="BF138" s="140">
        <f t="shared" si="5"/>
        <v>0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7" t="s">
        <v>80</v>
      </c>
      <c r="BK138" s="140">
        <f t="shared" si="9"/>
        <v>0</v>
      </c>
      <c r="BL138" s="17" t="s">
        <v>255</v>
      </c>
      <c r="BM138" s="139" t="s">
        <v>232</v>
      </c>
    </row>
    <row r="139" spans="2:65" s="1" customFormat="1" ht="16.5" customHeight="1">
      <c r="B139" s="128"/>
      <c r="C139" s="159" t="s">
        <v>260</v>
      </c>
      <c r="D139" s="159" t="s">
        <v>242</v>
      </c>
      <c r="E139" s="160" t="s">
        <v>4536</v>
      </c>
      <c r="F139" s="161" t="s">
        <v>4537</v>
      </c>
      <c r="G139" s="162" t="s">
        <v>3888</v>
      </c>
      <c r="H139" s="163">
        <v>9</v>
      </c>
      <c r="I139" s="188"/>
      <c r="J139" s="164">
        <f t="shared" si="0"/>
        <v>0</v>
      </c>
      <c r="K139" s="161" t="s">
        <v>1</v>
      </c>
      <c r="L139" s="165"/>
      <c r="M139" s="166" t="s">
        <v>1</v>
      </c>
      <c r="N139" s="167" t="s">
        <v>37</v>
      </c>
      <c r="O139" s="137">
        <v>0</v>
      </c>
      <c r="P139" s="137">
        <f t="shared" si="1"/>
        <v>0</v>
      </c>
      <c r="Q139" s="137">
        <v>0</v>
      </c>
      <c r="R139" s="137">
        <f t="shared" si="2"/>
        <v>0</v>
      </c>
      <c r="S139" s="137">
        <v>0</v>
      </c>
      <c r="T139" s="138">
        <f t="shared" si="3"/>
        <v>0</v>
      </c>
      <c r="AR139" s="139" t="s">
        <v>357</v>
      </c>
      <c r="AT139" s="139" t="s">
        <v>242</v>
      </c>
      <c r="AU139" s="139" t="s">
        <v>82</v>
      </c>
      <c r="AY139" s="17" t="s">
        <v>158</v>
      </c>
      <c r="BE139" s="140">
        <f t="shared" si="4"/>
        <v>0</v>
      </c>
      <c r="BF139" s="140">
        <f t="shared" si="5"/>
        <v>0</v>
      </c>
      <c r="BG139" s="140">
        <f t="shared" si="6"/>
        <v>0</v>
      </c>
      <c r="BH139" s="140">
        <f t="shared" si="7"/>
        <v>0</v>
      </c>
      <c r="BI139" s="140">
        <f t="shared" si="8"/>
        <v>0</v>
      </c>
      <c r="BJ139" s="17" t="s">
        <v>80</v>
      </c>
      <c r="BK139" s="140">
        <f t="shared" si="9"/>
        <v>0</v>
      </c>
      <c r="BL139" s="17" t="s">
        <v>255</v>
      </c>
      <c r="BM139" s="139" t="s">
        <v>347</v>
      </c>
    </row>
    <row r="140" spans="2:65" s="1" customFormat="1" ht="16.5" customHeight="1">
      <c r="B140" s="128"/>
      <c r="C140" s="159" t="s">
        <v>264</v>
      </c>
      <c r="D140" s="159" t="s">
        <v>242</v>
      </c>
      <c r="E140" s="160" t="s">
        <v>4538</v>
      </c>
      <c r="F140" s="161" t="s">
        <v>4539</v>
      </c>
      <c r="G140" s="162" t="s">
        <v>237</v>
      </c>
      <c r="H140" s="163">
        <v>80</v>
      </c>
      <c r="I140" s="188"/>
      <c r="J140" s="164">
        <f t="shared" si="0"/>
        <v>0</v>
      </c>
      <c r="K140" s="161" t="s">
        <v>1</v>
      </c>
      <c r="L140" s="165"/>
      <c r="M140" s="166" t="s">
        <v>1</v>
      </c>
      <c r="N140" s="167" t="s">
        <v>37</v>
      </c>
      <c r="O140" s="137">
        <v>0</v>
      </c>
      <c r="P140" s="137">
        <f t="shared" si="1"/>
        <v>0</v>
      </c>
      <c r="Q140" s="137">
        <v>0</v>
      </c>
      <c r="R140" s="137">
        <f t="shared" si="2"/>
        <v>0</v>
      </c>
      <c r="S140" s="137">
        <v>0</v>
      </c>
      <c r="T140" s="138">
        <f t="shared" si="3"/>
        <v>0</v>
      </c>
      <c r="AR140" s="139" t="s">
        <v>357</v>
      </c>
      <c r="AT140" s="139" t="s">
        <v>242</v>
      </c>
      <c r="AU140" s="139" t="s">
        <v>82</v>
      </c>
      <c r="AY140" s="17" t="s">
        <v>158</v>
      </c>
      <c r="BE140" s="140">
        <f t="shared" si="4"/>
        <v>0</v>
      </c>
      <c r="BF140" s="140">
        <f t="shared" si="5"/>
        <v>0</v>
      </c>
      <c r="BG140" s="140">
        <f t="shared" si="6"/>
        <v>0</v>
      </c>
      <c r="BH140" s="140">
        <f t="shared" si="7"/>
        <v>0</v>
      </c>
      <c r="BI140" s="140">
        <f t="shared" si="8"/>
        <v>0</v>
      </c>
      <c r="BJ140" s="17" t="s">
        <v>80</v>
      </c>
      <c r="BK140" s="140">
        <f t="shared" si="9"/>
        <v>0</v>
      </c>
      <c r="BL140" s="17" t="s">
        <v>255</v>
      </c>
      <c r="BM140" s="139" t="s">
        <v>357</v>
      </c>
    </row>
    <row r="141" spans="2:65" s="1" customFormat="1" ht="16.5" customHeight="1">
      <c r="B141" s="128"/>
      <c r="C141" s="159" t="s">
        <v>268</v>
      </c>
      <c r="D141" s="159" t="s">
        <v>242</v>
      </c>
      <c r="E141" s="160" t="s">
        <v>4540</v>
      </c>
      <c r="F141" s="161" t="s">
        <v>4541</v>
      </c>
      <c r="G141" s="162" t="s">
        <v>237</v>
      </c>
      <c r="H141" s="163">
        <v>25</v>
      </c>
      <c r="I141" s="188"/>
      <c r="J141" s="164">
        <f t="shared" si="0"/>
        <v>0</v>
      </c>
      <c r="K141" s="161" t="s">
        <v>1</v>
      </c>
      <c r="L141" s="165"/>
      <c r="M141" s="166" t="s">
        <v>1</v>
      </c>
      <c r="N141" s="167" t="s">
        <v>37</v>
      </c>
      <c r="O141" s="137">
        <v>0</v>
      </c>
      <c r="P141" s="137">
        <f t="shared" si="1"/>
        <v>0</v>
      </c>
      <c r="Q141" s="137">
        <v>0</v>
      </c>
      <c r="R141" s="137">
        <f t="shared" si="2"/>
        <v>0</v>
      </c>
      <c r="S141" s="137">
        <v>0</v>
      </c>
      <c r="T141" s="138">
        <f t="shared" si="3"/>
        <v>0</v>
      </c>
      <c r="AR141" s="139" t="s">
        <v>357</v>
      </c>
      <c r="AT141" s="139" t="s">
        <v>242</v>
      </c>
      <c r="AU141" s="139" t="s">
        <v>82</v>
      </c>
      <c r="AY141" s="17" t="s">
        <v>158</v>
      </c>
      <c r="BE141" s="140">
        <f t="shared" si="4"/>
        <v>0</v>
      </c>
      <c r="BF141" s="140">
        <f t="shared" si="5"/>
        <v>0</v>
      </c>
      <c r="BG141" s="140">
        <f t="shared" si="6"/>
        <v>0</v>
      </c>
      <c r="BH141" s="140">
        <f t="shared" si="7"/>
        <v>0</v>
      </c>
      <c r="BI141" s="140">
        <f t="shared" si="8"/>
        <v>0</v>
      </c>
      <c r="BJ141" s="17" t="s">
        <v>80</v>
      </c>
      <c r="BK141" s="140">
        <f t="shared" si="9"/>
        <v>0</v>
      </c>
      <c r="BL141" s="17" t="s">
        <v>255</v>
      </c>
      <c r="BM141" s="139" t="s">
        <v>370</v>
      </c>
    </row>
    <row r="142" spans="2:65" s="1" customFormat="1" ht="16.5" customHeight="1">
      <c r="B142" s="128"/>
      <c r="C142" s="159" t="s">
        <v>272</v>
      </c>
      <c r="D142" s="159" t="s">
        <v>242</v>
      </c>
      <c r="E142" s="160" t="s">
        <v>4542</v>
      </c>
      <c r="F142" s="161" t="s">
        <v>4543</v>
      </c>
      <c r="G142" s="162" t="s">
        <v>237</v>
      </c>
      <c r="H142" s="163">
        <v>74</v>
      </c>
      <c r="I142" s="188"/>
      <c r="J142" s="164">
        <f t="shared" si="0"/>
        <v>0</v>
      </c>
      <c r="K142" s="161" t="s">
        <v>1</v>
      </c>
      <c r="L142" s="165"/>
      <c r="M142" s="166" t="s">
        <v>1</v>
      </c>
      <c r="N142" s="167" t="s">
        <v>37</v>
      </c>
      <c r="O142" s="137">
        <v>0</v>
      </c>
      <c r="P142" s="137">
        <f t="shared" si="1"/>
        <v>0</v>
      </c>
      <c r="Q142" s="137">
        <v>0</v>
      </c>
      <c r="R142" s="137">
        <f t="shared" si="2"/>
        <v>0</v>
      </c>
      <c r="S142" s="137">
        <v>0</v>
      </c>
      <c r="T142" s="138">
        <f t="shared" si="3"/>
        <v>0</v>
      </c>
      <c r="AR142" s="139" t="s">
        <v>357</v>
      </c>
      <c r="AT142" s="139" t="s">
        <v>242</v>
      </c>
      <c r="AU142" s="139" t="s">
        <v>82</v>
      </c>
      <c r="AY142" s="17" t="s">
        <v>158</v>
      </c>
      <c r="BE142" s="140">
        <f t="shared" si="4"/>
        <v>0</v>
      </c>
      <c r="BF142" s="140">
        <f t="shared" si="5"/>
        <v>0</v>
      </c>
      <c r="BG142" s="140">
        <f t="shared" si="6"/>
        <v>0</v>
      </c>
      <c r="BH142" s="140">
        <f t="shared" si="7"/>
        <v>0</v>
      </c>
      <c r="BI142" s="140">
        <f t="shared" si="8"/>
        <v>0</v>
      </c>
      <c r="BJ142" s="17" t="s">
        <v>80</v>
      </c>
      <c r="BK142" s="140">
        <f t="shared" si="9"/>
        <v>0</v>
      </c>
      <c r="BL142" s="17" t="s">
        <v>255</v>
      </c>
      <c r="BM142" s="139" t="s">
        <v>387</v>
      </c>
    </row>
    <row r="143" spans="2:65" s="1" customFormat="1" ht="16.5" customHeight="1">
      <c r="B143" s="128"/>
      <c r="C143" s="159" t="s">
        <v>7</v>
      </c>
      <c r="D143" s="159" t="s">
        <v>242</v>
      </c>
      <c r="E143" s="160" t="s">
        <v>4544</v>
      </c>
      <c r="F143" s="161" t="s">
        <v>4545</v>
      </c>
      <c r="G143" s="162" t="s">
        <v>237</v>
      </c>
      <c r="H143" s="163">
        <v>10</v>
      </c>
      <c r="I143" s="188"/>
      <c r="J143" s="164">
        <f t="shared" si="0"/>
        <v>0</v>
      </c>
      <c r="K143" s="161" t="s">
        <v>1</v>
      </c>
      <c r="L143" s="165"/>
      <c r="M143" s="166" t="s">
        <v>1</v>
      </c>
      <c r="N143" s="167" t="s">
        <v>37</v>
      </c>
      <c r="O143" s="137">
        <v>0</v>
      </c>
      <c r="P143" s="137">
        <f t="shared" si="1"/>
        <v>0</v>
      </c>
      <c r="Q143" s="137">
        <v>0</v>
      </c>
      <c r="R143" s="137">
        <f t="shared" si="2"/>
        <v>0</v>
      </c>
      <c r="S143" s="137">
        <v>0</v>
      </c>
      <c r="T143" s="138">
        <f t="shared" si="3"/>
        <v>0</v>
      </c>
      <c r="AR143" s="139" t="s">
        <v>357</v>
      </c>
      <c r="AT143" s="139" t="s">
        <v>242</v>
      </c>
      <c r="AU143" s="139" t="s">
        <v>82</v>
      </c>
      <c r="AY143" s="17" t="s">
        <v>158</v>
      </c>
      <c r="BE143" s="140">
        <f t="shared" si="4"/>
        <v>0</v>
      </c>
      <c r="BF143" s="140">
        <f t="shared" si="5"/>
        <v>0</v>
      </c>
      <c r="BG143" s="140">
        <f t="shared" si="6"/>
        <v>0</v>
      </c>
      <c r="BH143" s="140">
        <f t="shared" si="7"/>
        <v>0</v>
      </c>
      <c r="BI143" s="140">
        <f t="shared" si="8"/>
        <v>0</v>
      </c>
      <c r="BJ143" s="17" t="s">
        <v>80</v>
      </c>
      <c r="BK143" s="140">
        <f t="shared" si="9"/>
        <v>0</v>
      </c>
      <c r="BL143" s="17" t="s">
        <v>255</v>
      </c>
      <c r="BM143" s="139" t="s">
        <v>398</v>
      </c>
    </row>
    <row r="144" spans="2:65" s="1" customFormat="1" ht="24.2" customHeight="1">
      <c r="B144" s="128"/>
      <c r="C144" s="159" t="s">
        <v>285</v>
      </c>
      <c r="D144" s="159" t="s">
        <v>242</v>
      </c>
      <c r="E144" s="160" t="s">
        <v>4546</v>
      </c>
      <c r="F144" s="161" t="s">
        <v>4547</v>
      </c>
      <c r="G144" s="162" t="s">
        <v>4548</v>
      </c>
      <c r="H144" s="163">
        <v>1</v>
      </c>
      <c r="I144" s="188"/>
      <c r="J144" s="164">
        <f t="shared" si="0"/>
        <v>0</v>
      </c>
      <c r="K144" s="161" t="s">
        <v>1</v>
      </c>
      <c r="L144" s="165"/>
      <c r="M144" s="166" t="s">
        <v>1</v>
      </c>
      <c r="N144" s="167" t="s">
        <v>37</v>
      </c>
      <c r="O144" s="137">
        <v>0</v>
      </c>
      <c r="P144" s="137">
        <f t="shared" si="1"/>
        <v>0</v>
      </c>
      <c r="Q144" s="137">
        <v>0</v>
      </c>
      <c r="R144" s="137">
        <f t="shared" si="2"/>
        <v>0</v>
      </c>
      <c r="S144" s="137">
        <v>0</v>
      </c>
      <c r="T144" s="138">
        <f t="shared" si="3"/>
        <v>0</v>
      </c>
      <c r="AR144" s="139" t="s">
        <v>357</v>
      </c>
      <c r="AT144" s="139" t="s">
        <v>242</v>
      </c>
      <c r="AU144" s="139" t="s">
        <v>82</v>
      </c>
      <c r="AY144" s="17" t="s">
        <v>158</v>
      </c>
      <c r="BE144" s="140">
        <f t="shared" si="4"/>
        <v>0</v>
      </c>
      <c r="BF144" s="140">
        <f t="shared" si="5"/>
        <v>0</v>
      </c>
      <c r="BG144" s="140">
        <f t="shared" si="6"/>
        <v>0</v>
      </c>
      <c r="BH144" s="140">
        <f t="shared" si="7"/>
        <v>0</v>
      </c>
      <c r="BI144" s="140">
        <f t="shared" si="8"/>
        <v>0</v>
      </c>
      <c r="BJ144" s="17" t="s">
        <v>80</v>
      </c>
      <c r="BK144" s="140">
        <f t="shared" si="9"/>
        <v>0</v>
      </c>
      <c r="BL144" s="17" t="s">
        <v>255</v>
      </c>
      <c r="BM144" s="139" t="s">
        <v>417</v>
      </c>
    </row>
    <row r="145" spans="2:65" s="1" customFormat="1" ht="16.5" customHeight="1">
      <c r="B145" s="128"/>
      <c r="C145" s="159" t="s">
        <v>295</v>
      </c>
      <c r="D145" s="159" t="s">
        <v>242</v>
      </c>
      <c r="E145" s="160" t="s">
        <v>4549</v>
      </c>
      <c r="F145" s="161" t="s">
        <v>4550</v>
      </c>
      <c r="G145" s="162" t="s">
        <v>237</v>
      </c>
      <c r="H145" s="163">
        <v>40</v>
      </c>
      <c r="I145" s="188"/>
      <c r="J145" s="164">
        <f t="shared" si="0"/>
        <v>0</v>
      </c>
      <c r="K145" s="161" t="s">
        <v>1</v>
      </c>
      <c r="L145" s="165"/>
      <c r="M145" s="166" t="s">
        <v>1</v>
      </c>
      <c r="N145" s="167" t="s">
        <v>37</v>
      </c>
      <c r="O145" s="137">
        <v>0</v>
      </c>
      <c r="P145" s="137">
        <f t="shared" si="1"/>
        <v>0</v>
      </c>
      <c r="Q145" s="137">
        <v>0</v>
      </c>
      <c r="R145" s="137">
        <f t="shared" si="2"/>
        <v>0</v>
      </c>
      <c r="S145" s="137">
        <v>0</v>
      </c>
      <c r="T145" s="138">
        <f t="shared" si="3"/>
        <v>0</v>
      </c>
      <c r="AR145" s="139" t="s">
        <v>357</v>
      </c>
      <c r="AT145" s="139" t="s">
        <v>242</v>
      </c>
      <c r="AU145" s="139" t="s">
        <v>82</v>
      </c>
      <c r="AY145" s="17" t="s">
        <v>158</v>
      </c>
      <c r="BE145" s="140">
        <f t="shared" si="4"/>
        <v>0</v>
      </c>
      <c r="BF145" s="140">
        <f t="shared" si="5"/>
        <v>0</v>
      </c>
      <c r="BG145" s="140">
        <f t="shared" si="6"/>
        <v>0</v>
      </c>
      <c r="BH145" s="140">
        <f t="shared" si="7"/>
        <v>0</v>
      </c>
      <c r="BI145" s="140">
        <f t="shared" si="8"/>
        <v>0</v>
      </c>
      <c r="BJ145" s="17" t="s">
        <v>80</v>
      </c>
      <c r="BK145" s="140">
        <f t="shared" si="9"/>
        <v>0</v>
      </c>
      <c r="BL145" s="17" t="s">
        <v>255</v>
      </c>
      <c r="BM145" s="139" t="s">
        <v>433</v>
      </c>
    </row>
    <row r="146" spans="2:65" s="1" customFormat="1" ht="24.2" customHeight="1">
      <c r="B146" s="128"/>
      <c r="C146" s="159" t="s">
        <v>301</v>
      </c>
      <c r="D146" s="159" t="s">
        <v>242</v>
      </c>
      <c r="E146" s="160" t="s">
        <v>4551</v>
      </c>
      <c r="F146" s="161" t="s">
        <v>4552</v>
      </c>
      <c r="G146" s="162" t="s">
        <v>4548</v>
      </c>
      <c r="H146" s="163">
        <v>1</v>
      </c>
      <c r="I146" s="188"/>
      <c r="J146" s="164">
        <f t="shared" si="0"/>
        <v>0</v>
      </c>
      <c r="K146" s="161" t="s">
        <v>1</v>
      </c>
      <c r="L146" s="165"/>
      <c r="M146" s="166" t="s">
        <v>1</v>
      </c>
      <c r="N146" s="167" t="s">
        <v>37</v>
      </c>
      <c r="O146" s="137">
        <v>0</v>
      </c>
      <c r="P146" s="137">
        <f t="shared" si="1"/>
        <v>0</v>
      </c>
      <c r="Q146" s="137">
        <v>0</v>
      </c>
      <c r="R146" s="137">
        <f t="shared" si="2"/>
        <v>0</v>
      </c>
      <c r="S146" s="137">
        <v>0</v>
      </c>
      <c r="T146" s="138">
        <f t="shared" si="3"/>
        <v>0</v>
      </c>
      <c r="AR146" s="139" t="s">
        <v>357</v>
      </c>
      <c r="AT146" s="139" t="s">
        <v>242</v>
      </c>
      <c r="AU146" s="139" t="s">
        <v>82</v>
      </c>
      <c r="AY146" s="17" t="s">
        <v>158</v>
      </c>
      <c r="BE146" s="140">
        <f t="shared" si="4"/>
        <v>0</v>
      </c>
      <c r="BF146" s="140">
        <f t="shared" si="5"/>
        <v>0</v>
      </c>
      <c r="BG146" s="140">
        <f t="shared" si="6"/>
        <v>0</v>
      </c>
      <c r="BH146" s="140">
        <f t="shared" si="7"/>
        <v>0</v>
      </c>
      <c r="BI146" s="140">
        <f t="shared" si="8"/>
        <v>0</v>
      </c>
      <c r="BJ146" s="17" t="s">
        <v>80</v>
      </c>
      <c r="BK146" s="140">
        <f t="shared" si="9"/>
        <v>0</v>
      </c>
      <c r="BL146" s="17" t="s">
        <v>255</v>
      </c>
      <c r="BM146" s="139" t="s">
        <v>446</v>
      </c>
    </row>
    <row r="147" spans="2:65" s="1" customFormat="1" ht="16.5" customHeight="1">
      <c r="B147" s="128"/>
      <c r="C147" s="159" t="s">
        <v>307</v>
      </c>
      <c r="D147" s="159" t="s">
        <v>242</v>
      </c>
      <c r="E147" s="160" t="s">
        <v>4553</v>
      </c>
      <c r="F147" s="161" t="s">
        <v>4554</v>
      </c>
      <c r="G147" s="162" t="s">
        <v>237</v>
      </c>
      <c r="H147" s="163">
        <v>4</v>
      </c>
      <c r="I147" s="188"/>
      <c r="J147" s="164">
        <f t="shared" si="0"/>
        <v>0</v>
      </c>
      <c r="K147" s="161" t="s">
        <v>1</v>
      </c>
      <c r="L147" s="165"/>
      <c r="M147" s="166" t="s">
        <v>1</v>
      </c>
      <c r="N147" s="167" t="s">
        <v>37</v>
      </c>
      <c r="O147" s="137">
        <v>0</v>
      </c>
      <c r="P147" s="137">
        <f t="shared" si="1"/>
        <v>0</v>
      </c>
      <c r="Q147" s="137">
        <v>0</v>
      </c>
      <c r="R147" s="137">
        <f t="shared" si="2"/>
        <v>0</v>
      </c>
      <c r="S147" s="137">
        <v>0</v>
      </c>
      <c r="T147" s="138">
        <f t="shared" si="3"/>
        <v>0</v>
      </c>
      <c r="AR147" s="139" t="s">
        <v>357</v>
      </c>
      <c r="AT147" s="139" t="s">
        <v>242</v>
      </c>
      <c r="AU147" s="139" t="s">
        <v>82</v>
      </c>
      <c r="AY147" s="17" t="s">
        <v>158</v>
      </c>
      <c r="BE147" s="140">
        <f t="shared" si="4"/>
        <v>0</v>
      </c>
      <c r="BF147" s="140">
        <f t="shared" si="5"/>
        <v>0</v>
      </c>
      <c r="BG147" s="140">
        <f t="shared" si="6"/>
        <v>0</v>
      </c>
      <c r="BH147" s="140">
        <f t="shared" si="7"/>
        <v>0</v>
      </c>
      <c r="BI147" s="140">
        <f t="shared" si="8"/>
        <v>0</v>
      </c>
      <c r="BJ147" s="17" t="s">
        <v>80</v>
      </c>
      <c r="BK147" s="140">
        <f t="shared" si="9"/>
        <v>0</v>
      </c>
      <c r="BL147" s="17" t="s">
        <v>255</v>
      </c>
      <c r="BM147" s="139" t="s">
        <v>458</v>
      </c>
    </row>
    <row r="148" spans="2:65" s="1" customFormat="1" ht="16.5" customHeight="1">
      <c r="B148" s="128"/>
      <c r="C148" s="159" t="s">
        <v>313</v>
      </c>
      <c r="D148" s="159" t="s">
        <v>242</v>
      </c>
      <c r="E148" s="160" t="s">
        <v>4277</v>
      </c>
      <c r="F148" s="161" t="s">
        <v>4555</v>
      </c>
      <c r="G148" s="162" t="s">
        <v>4548</v>
      </c>
      <c r="H148" s="163">
        <v>1</v>
      </c>
      <c r="I148" s="188"/>
      <c r="J148" s="164">
        <f t="shared" si="0"/>
        <v>0</v>
      </c>
      <c r="K148" s="161" t="s">
        <v>1</v>
      </c>
      <c r="L148" s="165"/>
      <c r="M148" s="166" t="s">
        <v>1</v>
      </c>
      <c r="N148" s="167" t="s">
        <v>37</v>
      </c>
      <c r="O148" s="137">
        <v>0</v>
      </c>
      <c r="P148" s="137">
        <f t="shared" si="1"/>
        <v>0</v>
      </c>
      <c r="Q148" s="137">
        <v>0</v>
      </c>
      <c r="R148" s="137">
        <f t="shared" si="2"/>
        <v>0</v>
      </c>
      <c r="S148" s="137">
        <v>0</v>
      </c>
      <c r="T148" s="138">
        <f t="shared" si="3"/>
        <v>0</v>
      </c>
      <c r="AR148" s="139" t="s">
        <v>357</v>
      </c>
      <c r="AT148" s="139" t="s">
        <v>242</v>
      </c>
      <c r="AU148" s="139" t="s">
        <v>82</v>
      </c>
      <c r="AY148" s="17" t="s">
        <v>158</v>
      </c>
      <c r="BE148" s="140">
        <f t="shared" si="4"/>
        <v>0</v>
      </c>
      <c r="BF148" s="140">
        <f t="shared" si="5"/>
        <v>0</v>
      </c>
      <c r="BG148" s="140">
        <f t="shared" si="6"/>
        <v>0</v>
      </c>
      <c r="BH148" s="140">
        <f t="shared" si="7"/>
        <v>0</v>
      </c>
      <c r="BI148" s="140">
        <f t="shared" si="8"/>
        <v>0</v>
      </c>
      <c r="BJ148" s="17" t="s">
        <v>80</v>
      </c>
      <c r="BK148" s="140">
        <f t="shared" si="9"/>
        <v>0</v>
      </c>
      <c r="BL148" s="17" t="s">
        <v>255</v>
      </c>
      <c r="BM148" s="139" t="s">
        <v>470</v>
      </c>
    </row>
    <row r="149" spans="2:65" s="1" customFormat="1" ht="16.5" customHeight="1">
      <c r="B149" s="128"/>
      <c r="C149" s="159" t="s">
        <v>318</v>
      </c>
      <c r="D149" s="159" t="s">
        <v>242</v>
      </c>
      <c r="E149" s="160" t="s">
        <v>4556</v>
      </c>
      <c r="F149" s="161" t="s">
        <v>4557</v>
      </c>
      <c r="G149" s="162" t="s">
        <v>4558</v>
      </c>
      <c r="H149" s="163">
        <v>0.3</v>
      </c>
      <c r="I149" s="188"/>
      <c r="J149" s="164">
        <f t="shared" si="0"/>
        <v>0</v>
      </c>
      <c r="K149" s="161" t="s">
        <v>1</v>
      </c>
      <c r="L149" s="165"/>
      <c r="M149" s="166" t="s">
        <v>1</v>
      </c>
      <c r="N149" s="167" t="s">
        <v>37</v>
      </c>
      <c r="O149" s="137">
        <v>0</v>
      </c>
      <c r="P149" s="137">
        <f t="shared" si="1"/>
        <v>0</v>
      </c>
      <c r="Q149" s="137">
        <v>0</v>
      </c>
      <c r="R149" s="137">
        <f t="shared" si="2"/>
        <v>0</v>
      </c>
      <c r="S149" s="137">
        <v>0</v>
      </c>
      <c r="T149" s="138">
        <f t="shared" si="3"/>
        <v>0</v>
      </c>
      <c r="AR149" s="139" t="s">
        <v>357</v>
      </c>
      <c r="AT149" s="139" t="s">
        <v>242</v>
      </c>
      <c r="AU149" s="139" t="s">
        <v>82</v>
      </c>
      <c r="AY149" s="17" t="s">
        <v>158</v>
      </c>
      <c r="BE149" s="140">
        <f t="shared" si="4"/>
        <v>0</v>
      </c>
      <c r="BF149" s="140">
        <f t="shared" si="5"/>
        <v>0</v>
      </c>
      <c r="BG149" s="140">
        <f t="shared" si="6"/>
        <v>0</v>
      </c>
      <c r="BH149" s="140">
        <f t="shared" si="7"/>
        <v>0</v>
      </c>
      <c r="BI149" s="140">
        <f t="shared" si="8"/>
        <v>0</v>
      </c>
      <c r="BJ149" s="17" t="s">
        <v>80</v>
      </c>
      <c r="BK149" s="140">
        <f t="shared" si="9"/>
        <v>0</v>
      </c>
      <c r="BL149" s="17" t="s">
        <v>255</v>
      </c>
      <c r="BM149" s="139" t="s">
        <v>482</v>
      </c>
    </row>
    <row r="150" spans="2:65" s="1" customFormat="1" ht="16.5" customHeight="1">
      <c r="B150" s="128"/>
      <c r="C150" s="159" t="s">
        <v>232</v>
      </c>
      <c r="D150" s="159" t="s">
        <v>242</v>
      </c>
      <c r="E150" s="160" t="s">
        <v>4559</v>
      </c>
      <c r="F150" s="161" t="s">
        <v>4560</v>
      </c>
      <c r="G150" s="162" t="s">
        <v>4548</v>
      </c>
      <c r="H150" s="163">
        <v>1</v>
      </c>
      <c r="I150" s="188"/>
      <c r="J150" s="164">
        <f t="shared" si="0"/>
        <v>0</v>
      </c>
      <c r="K150" s="161" t="s">
        <v>1</v>
      </c>
      <c r="L150" s="165"/>
      <c r="M150" s="166" t="s">
        <v>1</v>
      </c>
      <c r="N150" s="167" t="s">
        <v>37</v>
      </c>
      <c r="O150" s="137">
        <v>0</v>
      </c>
      <c r="P150" s="137">
        <f t="shared" si="1"/>
        <v>0</v>
      </c>
      <c r="Q150" s="137">
        <v>0</v>
      </c>
      <c r="R150" s="137">
        <f t="shared" si="2"/>
        <v>0</v>
      </c>
      <c r="S150" s="137">
        <v>0</v>
      </c>
      <c r="T150" s="138">
        <f t="shared" si="3"/>
        <v>0</v>
      </c>
      <c r="AR150" s="139" t="s">
        <v>357</v>
      </c>
      <c r="AT150" s="139" t="s">
        <v>242</v>
      </c>
      <c r="AU150" s="139" t="s">
        <v>82</v>
      </c>
      <c r="AY150" s="17" t="s">
        <v>158</v>
      </c>
      <c r="BE150" s="140">
        <f t="shared" si="4"/>
        <v>0</v>
      </c>
      <c r="BF150" s="140">
        <f t="shared" si="5"/>
        <v>0</v>
      </c>
      <c r="BG150" s="140">
        <f t="shared" si="6"/>
        <v>0</v>
      </c>
      <c r="BH150" s="140">
        <f t="shared" si="7"/>
        <v>0</v>
      </c>
      <c r="BI150" s="140">
        <f t="shared" si="8"/>
        <v>0</v>
      </c>
      <c r="BJ150" s="17" t="s">
        <v>80</v>
      </c>
      <c r="BK150" s="140">
        <f t="shared" si="9"/>
        <v>0</v>
      </c>
      <c r="BL150" s="17" t="s">
        <v>255</v>
      </c>
      <c r="BM150" s="139" t="s">
        <v>491</v>
      </c>
    </row>
    <row r="151" spans="2:65" s="1" customFormat="1" ht="24.2" customHeight="1">
      <c r="B151" s="128"/>
      <c r="C151" s="129" t="s">
        <v>347</v>
      </c>
      <c r="D151" s="129" t="s">
        <v>160</v>
      </c>
      <c r="E151" s="130" t="s">
        <v>4561</v>
      </c>
      <c r="F151" s="131" t="s">
        <v>4562</v>
      </c>
      <c r="G151" s="132" t="s">
        <v>4558</v>
      </c>
      <c r="H151" s="133">
        <v>100</v>
      </c>
      <c r="I151" s="184"/>
      <c r="J151" s="134">
        <f t="shared" si="0"/>
        <v>0</v>
      </c>
      <c r="K151" s="131" t="s">
        <v>1</v>
      </c>
      <c r="L151" s="29"/>
      <c r="M151" s="135" t="s">
        <v>1</v>
      </c>
      <c r="N151" s="136" t="s">
        <v>37</v>
      </c>
      <c r="O151" s="137">
        <v>0</v>
      </c>
      <c r="P151" s="137">
        <f t="shared" si="1"/>
        <v>0</v>
      </c>
      <c r="Q151" s="137">
        <v>0</v>
      </c>
      <c r="R151" s="137">
        <f t="shared" si="2"/>
        <v>0</v>
      </c>
      <c r="S151" s="137">
        <v>0</v>
      </c>
      <c r="T151" s="138">
        <f t="shared" si="3"/>
        <v>0</v>
      </c>
      <c r="AR151" s="139" t="s">
        <v>255</v>
      </c>
      <c r="AT151" s="139" t="s">
        <v>160</v>
      </c>
      <c r="AU151" s="139" t="s">
        <v>82</v>
      </c>
      <c r="AY151" s="17" t="s">
        <v>158</v>
      </c>
      <c r="BE151" s="140">
        <f t="shared" si="4"/>
        <v>0</v>
      </c>
      <c r="BF151" s="140">
        <f t="shared" si="5"/>
        <v>0</v>
      </c>
      <c r="BG151" s="140">
        <f t="shared" si="6"/>
        <v>0</v>
      </c>
      <c r="BH151" s="140">
        <f t="shared" si="7"/>
        <v>0</v>
      </c>
      <c r="BI151" s="140">
        <f t="shared" si="8"/>
        <v>0</v>
      </c>
      <c r="BJ151" s="17" t="s">
        <v>80</v>
      </c>
      <c r="BK151" s="140">
        <f t="shared" si="9"/>
        <v>0</v>
      </c>
      <c r="BL151" s="17" t="s">
        <v>255</v>
      </c>
      <c r="BM151" s="139" t="s">
        <v>505</v>
      </c>
    </row>
    <row r="152" spans="2:65" s="1" customFormat="1" ht="24.2" customHeight="1">
      <c r="B152" s="128"/>
      <c r="C152" s="129" t="s">
        <v>352</v>
      </c>
      <c r="D152" s="129" t="s">
        <v>160</v>
      </c>
      <c r="E152" s="130" t="s">
        <v>4563</v>
      </c>
      <c r="F152" s="131" t="s">
        <v>4564</v>
      </c>
      <c r="G152" s="132" t="s">
        <v>237</v>
      </c>
      <c r="H152" s="133">
        <v>76</v>
      </c>
      <c r="I152" s="184"/>
      <c r="J152" s="134">
        <f t="shared" si="0"/>
        <v>0</v>
      </c>
      <c r="K152" s="131" t="s">
        <v>1</v>
      </c>
      <c r="L152" s="29"/>
      <c r="M152" s="135" t="s">
        <v>1</v>
      </c>
      <c r="N152" s="136" t="s">
        <v>37</v>
      </c>
      <c r="O152" s="137">
        <v>0</v>
      </c>
      <c r="P152" s="137">
        <f t="shared" si="1"/>
        <v>0</v>
      </c>
      <c r="Q152" s="137">
        <v>0</v>
      </c>
      <c r="R152" s="137">
        <f t="shared" si="2"/>
        <v>0</v>
      </c>
      <c r="S152" s="137">
        <v>0</v>
      </c>
      <c r="T152" s="138">
        <f t="shared" si="3"/>
        <v>0</v>
      </c>
      <c r="AR152" s="139" t="s">
        <v>255</v>
      </c>
      <c r="AT152" s="139" t="s">
        <v>160</v>
      </c>
      <c r="AU152" s="139" t="s">
        <v>82</v>
      </c>
      <c r="AY152" s="17" t="s">
        <v>158</v>
      </c>
      <c r="BE152" s="140">
        <f t="shared" si="4"/>
        <v>0</v>
      </c>
      <c r="BF152" s="140">
        <f t="shared" si="5"/>
        <v>0</v>
      </c>
      <c r="BG152" s="140">
        <f t="shared" si="6"/>
        <v>0</v>
      </c>
      <c r="BH152" s="140">
        <f t="shared" si="7"/>
        <v>0</v>
      </c>
      <c r="BI152" s="140">
        <f t="shared" si="8"/>
        <v>0</v>
      </c>
      <c r="BJ152" s="17" t="s">
        <v>80</v>
      </c>
      <c r="BK152" s="140">
        <f t="shared" si="9"/>
        <v>0</v>
      </c>
      <c r="BL152" s="17" t="s">
        <v>255</v>
      </c>
      <c r="BM152" s="139" t="s">
        <v>516</v>
      </c>
    </row>
    <row r="153" spans="2:65" s="1" customFormat="1" ht="24.2" customHeight="1">
      <c r="B153" s="128"/>
      <c r="C153" s="129" t="s">
        <v>357</v>
      </c>
      <c r="D153" s="129" t="s">
        <v>160</v>
      </c>
      <c r="E153" s="130" t="s">
        <v>4280</v>
      </c>
      <c r="F153" s="131" t="s">
        <v>4565</v>
      </c>
      <c r="G153" s="132" t="s">
        <v>237</v>
      </c>
      <c r="H153" s="133">
        <v>28</v>
      </c>
      <c r="I153" s="184"/>
      <c r="J153" s="134">
        <f t="shared" si="0"/>
        <v>0</v>
      </c>
      <c r="K153" s="131" t="s">
        <v>1</v>
      </c>
      <c r="L153" s="29"/>
      <c r="M153" s="135" t="s">
        <v>1</v>
      </c>
      <c r="N153" s="136" t="s">
        <v>37</v>
      </c>
      <c r="O153" s="137">
        <v>0</v>
      </c>
      <c r="P153" s="137">
        <f t="shared" si="1"/>
        <v>0</v>
      </c>
      <c r="Q153" s="137">
        <v>0</v>
      </c>
      <c r="R153" s="137">
        <f t="shared" si="2"/>
        <v>0</v>
      </c>
      <c r="S153" s="137">
        <v>0</v>
      </c>
      <c r="T153" s="138">
        <f t="shared" si="3"/>
        <v>0</v>
      </c>
      <c r="AR153" s="139" t="s">
        <v>255</v>
      </c>
      <c r="AT153" s="139" t="s">
        <v>160</v>
      </c>
      <c r="AU153" s="139" t="s">
        <v>82</v>
      </c>
      <c r="AY153" s="17" t="s">
        <v>158</v>
      </c>
      <c r="BE153" s="140">
        <f t="shared" si="4"/>
        <v>0</v>
      </c>
      <c r="BF153" s="140">
        <f t="shared" si="5"/>
        <v>0</v>
      </c>
      <c r="BG153" s="140">
        <f t="shared" si="6"/>
        <v>0</v>
      </c>
      <c r="BH153" s="140">
        <f t="shared" si="7"/>
        <v>0</v>
      </c>
      <c r="BI153" s="140">
        <f t="shared" si="8"/>
        <v>0</v>
      </c>
      <c r="BJ153" s="17" t="s">
        <v>80</v>
      </c>
      <c r="BK153" s="140">
        <f t="shared" si="9"/>
        <v>0</v>
      </c>
      <c r="BL153" s="17" t="s">
        <v>255</v>
      </c>
      <c r="BM153" s="139" t="s">
        <v>524</v>
      </c>
    </row>
    <row r="154" spans="2:65" s="1" customFormat="1" ht="24.2" customHeight="1">
      <c r="B154" s="128"/>
      <c r="C154" s="129" t="s">
        <v>363</v>
      </c>
      <c r="D154" s="129" t="s">
        <v>160</v>
      </c>
      <c r="E154" s="130" t="s">
        <v>4566</v>
      </c>
      <c r="F154" s="131" t="s">
        <v>4567</v>
      </c>
      <c r="G154" s="132" t="s">
        <v>237</v>
      </c>
      <c r="H154" s="133">
        <v>24</v>
      </c>
      <c r="I154" s="184"/>
      <c r="J154" s="134">
        <f t="shared" si="0"/>
        <v>0</v>
      </c>
      <c r="K154" s="131" t="s">
        <v>1</v>
      </c>
      <c r="L154" s="29"/>
      <c r="M154" s="135" t="s">
        <v>1</v>
      </c>
      <c r="N154" s="136" t="s">
        <v>37</v>
      </c>
      <c r="O154" s="137">
        <v>0</v>
      </c>
      <c r="P154" s="137">
        <f t="shared" si="1"/>
        <v>0</v>
      </c>
      <c r="Q154" s="137">
        <v>0</v>
      </c>
      <c r="R154" s="137">
        <f t="shared" si="2"/>
        <v>0</v>
      </c>
      <c r="S154" s="137">
        <v>0</v>
      </c>
      <c r="T154" s="138">
        <f t="shared" si="3"/>
        <v>0</v>
      </c>
      <c r="AR154" s="139" t="s">
        <v>255</v>
      </c>
      <c r="AT154" s="139" t="s">
        <v>160</v>
      </c>
      <c r="AU154" s="139" t="s">
        <v>82</v>
      </c>
      <c r="AY154" s="17" t="s">
        <v>158</v>
      </c>
      <c r="BE154" s="140">
        <f t="shared" si="4"/>
        <v>0</v>
      </c>
      <c r="BF154" s="140">
        <f t="shared" si="5"/>
        <v>0</v>
      </c>
      <c r="BG154" s="140">
        <f t="shared" si="6"/>
        <v>0</v>
      </c>
      <c r="BH154" s="140">
        <f t="shared" si="7"/>
        <v>0</v>
      </c>
      <c r="BI154" s="140">
        <f t="shared" si="8"/>
        <v>0</v>
      </c>
      <c r="BJ154" s="17" t="s">
        <v>80</v>
      </c>
      <c r="BK154" s="140">
        <f t="shared" si="9"/>
        <v>0</v>
      </c>
      <c r="BL154" s="17" t="s">
        <v>255</v>
      </c>
      <c r="BM154" s="139" t="s">
        <v>542</v>
      </c>
    </row>
    <row r="155" spans="2:65" s="1" customFormat="1" ht="16.5" customHeight="1">
      <c r="B155" s="128"/>
      <c r="C155" s="129" t="s">
        <v>370</v>
      </c>
      <c r="D155" s="129" t="s">
        <v>160</v>
      </c>
      <c r="E155" s="130" t="s">
        <v>4568</v>
      </c>
      <c r="F155" s="131" t="s">
        <v>4569</v>
      </c>
      <c r="G155" s="132" t="s">
        <v>237</v>
      </c>
      <c r="H155" s="133">
        <v>76</v>
      </c>
      <c r="I155" s="184"/>
      <c r="J155" s="134">
        <f t="shared" si="0"/>
        <v>0</v>
      </c>
      <c r="K155" s="131" t="s">
        <v>1</v>
      </c>
      <c r="L155" s="29"/>
      <c r="M155" s="135" t="s">
        <v>1</v>
      </c>
      <c r="N155" s="136" t="s">
        <v>37</v>
      </c>
      <c r="O155" s="137">
        <v>0</v>
      </c>
      <c r="P155" s="137">
        <f t="shared" si="1"/>
        <v>0</v>
      </c>
      <c r="Q155" s="137">
        <v>0</v>
      </c>
      <c r="R155" s="137">
        <f t="shared" si="2"/>
        <v>0</v>
      </c>
      <c r="S155" s="137">
        <v>0</v>
      </c>
      <c r="T155" s="138">
        <f t="shared" si="3"/>
        <v>0</v>
      </c>
      <c r="AR155" s="139" t="s">
        <v>255</v>
      </c>
      <c r="AT155" s="139" t="s">
        <v>160</v>
      </c>
      <c r="AU155" s="139" t="s">
        <v>82</v>
      </c>
      <c r="AY155" s="17" t="s">
        <v>158</v>
      </c>
      <c r="BE155" s="140">
        <f t="shared" si="4"/>
        <v>0</v>
      </c>
      <c r="BF155" s="140">
        <f t="shared" si="5"/>
        <v>0</v>
      </c>
      <c r="BG155" s="140">
        <f t="shared" si="6"/>
        <v>0</v>
      </c>
      <c r="BH155" s="140">
        <f t="shared" si="7"/>
        <v>0</v>
      </c>
      <c r="BI155" s="140">
        <f t="shared" si="8"/>
        <v>0</v>
      </c>
      <c r="BJ155" s="17" t="s">
        <v>80</v>
      </c>
      <c r="BK155" s="140">
        <f t="shared" si="9"/>
        <v>0</v>
      </c>
      <c r="BL155" s="17" t="s">
        <v>255</v>
      </c>
      <c r="BM155" s="139" t="s">
        <v>558</v>
      </c>
    </row>
    <row r="156" spans="2:65" s="1" customFormat="1" ht="16.5" customHeight="1">
      <c r="B156" s="128"/>
      <c r="C156" s="129" t="s">
        <v>378</v>
      </c>
      <c r="D156" s="129" t="s">
        <v>160</v>
      </c>
      <c r="E156" s="130" t="s">
        <v>4570</v>
      </c>
      <c r="F156" s="131" t="s">
        <v>4571</v>
      </c>
      <c r="G156" s="132" t="s">
        <v>237</v>
      </c>
      <c r="H156" s="133">
        <v>4</v>
      </c>
      <c r="I156" s="184"/>
      <c r="J156" s="134">
        <f t="shared" si="0"/>
        <v>0</v>
      </c>
      <c r="K156" s="131" t="s">
        <v>1</v>
      </c>
      <c r="L156" s="29"/>
      <c r="M156" s="135" t="s">
        <v>1</v>
      </c>
      <c r="N156" s="136" t="s">
        <v>37</v>
      </c>
      <c r="O156" s="137">
        <v>0</v>
      </c>
      <c r="P156" s="137">
        <f t="shared" si="1"/>
        <v>0</v>
      </c>
      <c r="Q156" s="137">
        <v>0</v>
      </c>
      <c r="R156" s="137">
        <f t="shared" si="2"/>
        <v>0</v>
      </c>
      <c r="S156" s="137">
        <v>0</v>
      </c>
      <c r="T156" s="138">
        <f t="shared" si="3"/>
        <v>0</v>
      </c>
      <c r="AR156" s="139" t="s">
        <v>255</v>
      </c>
      <c r="AT156" s="139" t="s">
        <v>160</v>
      </c>
      <c r="AU156" s="139" t="s">
        <v>82</v>
      </c>
      <c r="AY156" s="17" t="s">
        <v>158</v>
      </c>
      <c r="BE156" s="140">
        <f t="shared" si="4"/>
        <v>0</v>
      </c>
      <c r="BF156" s="140">
        <f t="shared" si="5"/>
        <v>0</v>
      </c>
      <c r="BG156" s="140">
        <f t="shared" si="6"/>
        <v>0</v>
      </c>
      <c r="BH156" s="140">
        <f t="shared" si="7"/>
        <v>0</v>
      </c>
      <c r="BI156" s="140">
        <f t="shared" si="8"/>
        <v>0</v>
      </c>
      <c r="BJ156" s="17" t="s">
        <v>80</v>
      </c>
      <c r="BK156" s="140">
        <f t="shared" si="9"/>
        <v>0</v>
      </c>
      <c r="BL156" s="17" t="s">
        <v>255</v>
      </c>
      <c r="BM156" s="139" t="s">
        <v>571</v>
      </c>
    </row>
    <row r="157" spans="2:65" s="1" customFormat="1" ht="16.5" customHeight="1">
      <c r="B157" s="128"/>
      <c r="C157" s="129" t="s">
        <v>387</v>
      </c>
      <c r="D157" s="129" t="s">
        <v>160</v>
      </c>
      <c r="E157" s="130" t="s">
        <v>4572</v>
      </c>
      <c r="F157" s="131" t="s">
        <v>4573</v>
      </c>
      <c r="G157" s="132" t="s">
        <v>237</v>
      </c>
      <c r="H157" s="133">
        <v>21</v>
      </c>
      <c r="I157" s="184"/>
      <c r="J157" s="134">
        <f t="shared" si="0"/>
        <v>0</v>
      </c>
      <c r="K157" s="131" t="s">
        <v>1</v>
      </c>
      <c r="L157" s="29"/>
      <c r="M157" s="135" t="s">
        <v>1</v>
      </c>
      <c r="N157" s="136" t="s">
        <v>37</v>
      </c>
      <c r="O157" s="137">
        <v>0</v>
      </c>
      <c r="P157" s="137">
        <f t="shared" si="1"/>
        <v>0</v>
      </c>
      <c r="Q157" s="137">
        <v>0</v>
      </c>
      <c r="R157" s="137">
        <f t="shared" si="2"/>
        <v>0</v>
      </c>
      <c r="S157" s="137">
        <v>0</v>
      </c>
      <c r="T157" s="138">
        <f t="shared" si="3"/>
        <v>0</v>
      </c>
      <c r="AR157" s="139" t="s">
        <v>255</v>
      </c>
      <c r="AT157" s="139" t="s">
        <v>160</v>
      </c>
      <c r="AU157" s="139" t="s">
        <v>82</v>
      </c>
      <c r="AY157" s="17" t="s">
        <v>158</v>
      </c>
      <c r="BE157" s="140">
        <f t="shared" si="4"/>
        <v>0</v>
      </c>
      <c r="BF157" s="140">
        <f t="shared" si="5"/>
        <v>0</v>
      </c>
      <c r="BG157" s="140">
        <f t="shared" si="6"/>
        <v>0</v>
      </c>
      <c r="BH157" s="140">
        <f t="shared" si="7"/>
        <v>0</v>
      </c>
      <c r="BI157" s="140">
        <f t="shared" si="8"/>
        <v>0</v>
      </c>
      <c r="BJ157" s="17" t="s">
        <v>80</v>
      </c>
      <c r="BK157" s="140">
        <f t="shared" si="9"/>
        <v>0</v>
      </c>
      <c r="BL157" s="17" t="s">
        <v>255</v>
      </c>
      <c r="BM157" s="139" t="s">
        <v>619</v>
      </c>
    </row>
    <row r="158" spans="2:65" s="1" customFormat="1" ht="21.75" customHeight="1">
      <c r="B158" s="128"/>
      <c r="C158" s="129" t="s">
        <v>392</v>
      </c>
      <c r="D158" s="129" t="s">
        <v>160</v>
      </c>
      <c r="E158" s="130" t="s">
        <v>4574</v>
      </c>
      <c r="F158" s="131" t="s">
        <v>4575</v>
      </c>
      <c r="G158" s="132" t="s">
        <v>237</v>
      </c>
      <c r="H158" s="133">
        <v>48</v>
      </c>
      <c r="I158" s="184"/>
      <c r="J158" s="134">
        <f t="shared" si="0"/>
        <v>0</v>
      </c>
      <c r="K158" s="131" t="s">
        <v>1</v>
      </c>
      <c r="L158" s="29"/>
      <c r="M158" s="135" t="s">
        <v>1</v>
      </c>
      <c r="N158" s="136" t="s">
        <v>37</v>
      </c>
      <c r="O158" s="137">
        <v>0</v>
      </c>
      <c r="P158" s="137">
        <f t="shared" si="1"/>
        <v>0</v>
      </c>
      <c r="Q158" s="137">
        <v>0</v>
      </c>
      <c r="R158" s="137">
        <f t="shared" si="2"/>
        <v>0</v>
      </c>
      <c r="S158" s="137">
        <v>0</v>
      </c>
      <c r="T158" s="138">
        <f t="shared" si="3"/>
        <v>0</v>
      </c>
      <c r="AR158" s="139" t="s">
        <v>255</v>
      </c>
      <c r="AT158" s="139" t="s">
        <v>160</v>
      </c>
      <c r="AU158" s="139" t="s">
        <v>82</v>
      </c>
      <c r="AY158" s="17" t="s">
        <v>158</v>
      </c>
      <c r="BE158" s="140">
        <f t="shared" si="4"/>
        <v>0</v>
      </c>
      <c r="BF158" s="140">
        <f t="shared" si="5"/>
        <v>0</v>
      </c>
      <c r="BG158" s="140">
        <f t="shared" si="6"/>
        <v>0</v>
      </c>
      <c r="BH158" s="140">
        <f t="shared" si="7"/>
        <v>0</v>
      </c>
      <c r="BI158" s="140">
        <f t="shared" si="8"/>
        <v>0</v>
      </c>
      <c r="BJ158" s="17" t="s">
        <v>80</v>
      </c>
      <c r="BK158" s="140">
        <f t="shared" si="9"/>
        <v>0</v>
      </c>
      <c r="BL158" s="17" t="s">
        <v>255</v>
      </c>
      <c r="BM158" s="139" t="s">
        <v>639</v>
      </c>
    </row>
    <row r="159" spans="2:65" s="1" customFormat="1" ht="16.5" customHeight="1">
      <c r="B159" s="128"/>
      <c r="C159" s="129" t="s">
        <v>398</v>
      </c>
      <c r="D159" s="129" t="s">
        <v>160</v>
      </c>
      <c r="E159" s="130" t="s">
        <v>4576</v>
      </c>
      <c r="F159" s="131" t="s">
        <v>4577</v>
      </c>
      <c r="G159" s="132" t="s">
        <v>237</v>
      </c>
      <c r="H159" s="133">
        <v>50</v>
      </c>
      <c r="I159" s="184"/>
      <c r="J159" s="134">
        <f t="shared" si="0"/>
        <v>0</v>
      </c>
      <c r="K159" s="131" t="s">
        <v>1</v>
      </c>
      <c r="L159" s="29"/>
      <c r="M159" s="135" t="s">
        <v>1</v>
      </c>
      <c r="N159" s="136" t="s">
        <v>37</v>
      </c>
      <c r="O159" s="137">
        <v>0</v>
      </c>
      <c r="P159" s="137">
        <f t="shared" si="1"/>
        <v>0</v>
      </c>
      <c r="Q159" s="137">
        <v>0</v>
      </c>
      <c r="R159" s="137">
        <f t="shared" si="2"/>
        <v>0</v>
      </c>
      <c r="S159" s="137">
        <v>0</v>
      </c>
      <c r="T159" s="138">
        <f t="shared" si="3"/>
        <v>0</v>
      </c>
      <c r="AR159" s="139" t="s">
        <v>255</v>
      </c>
      <c r="AT159" s="139" t="s">
        <v>160</v>
      </c>
      <c r="AU159" s="139" t="s">
        <v>82</v>
      </c>
      <c r="AY159" s="17" t="s">
        <v>158</v>
      </c>
      <c r="BE159" s="140">
        <f t="shared" si="4"/>
        <v>0</v>
      </c>
      <c r="BF159" s="140">
        <f t="shared" si="5"/>
        <v>0</v>
      </c>
      <c r="BG159" s="140">
        <f t="shared" si="6"/>
        <v>0</v>
      </c>
      <c r="BH159" s="140">
        <f t="shared" si="7"/>
        <v>0</v>
      </c>
      <c r="BI159" s="140">
        <f t="shared" si="8"/>
        <v>0</v>
      </c>
      <c r="BJ159" s="17" t="s">
        <v>80</v>
      </c>
      <c r="BK159" s="140">
        <f t="shared" si="9"/>
        <v>0</v>
      </c>
      <c r="BL159" s="17" t="s">
        <v>255</v>
      </c>
      <c r="BM159" s="139" t="s">
        <v>649</v>
      </c>
    </row>
    <row r="160" spans="2:65" s="1" customFormat="1" ht="16.5" customHeight="1">
      <c r="B160" s="128"/>
      <c r="C160" s="129" t="s">
        <v>407</v>
      </c>
      <c r="D160" s="129" t="s">
        <v>160</v>
      </c>
      <c r="E160" s="130" t="s">
        <v>4578</v>
      </c>
      <c r="F160" s="131" t="s">
        <v>4579</v>
      </c>
      <c r="G160" s="132" t="s">
        <v>237</v>
      </c>
      <c r="H160" s="133">
        <v>4</v>
      </c>
      <c r="I160" s="184"/>
      <c r="J160" s="134">
        <f t="shared" si="0"/>
        <v>0</v>
      </c>
      <c r="K160" s="131" t="s">
        <v>1</v>
      </c>
      <c r="L160" s="29"/>
      <c r="M160" s="135" t="s">
        <v>1</v>
      </c>
      <c r="N160" s="136" t="s">
        <v>37</v>
      </c>
      <c r="O160" s="137">
        <v>0</v>
      </c>
      <c r="P160" s="137">
        <f t="shared" si="1"/>
        <v>0</v>
      </c>
      <c r="Q160" s="137">
        <v>0</v>
      </c>
      <c r="R160" s="137">
        <f t="shared" si="2"/>
        <v>0</v>
      </c>
      <c r="S160" s="137">
        <v>0</v>
      </c>
      <c r="T160" s="138">
        <f t="shared" si="3"/>
        <v>0</v>
      </c>
      <c r="AR160" s="139" t="s">
        <v>255</v>
      </c>
      <c r="AT160" s="139" t="s">
        <v>160</v>
      </c>
      <c r="AU160" s="139" t="s">
        <v>82</v>
      </c>
      <c r="AY160" s="17" t="s">
        <v>158</v>
      </c>
      <c r="BE160" s="140">
        <f t="shared" si="4"/>
        <v>0</v>
      </c>
      <c r="BF160" s="140">
        <f t="shared" si="5"/>
        <v>0</v>
      </c>
      <c r="BG160" s="140">
        <f t="shared" si="6"/>
        <v>0</v>
      </c>
      <c r="BH160" s="140">
        <f t="shared" si="7"/>
        <v>0</v>
      </c>
      <c r="BI160" s="140">
        <f t="shared" si="8"/>
        <v>0</v>
      </c>
      <c r="BJ160" s="17" t="s">
        <v>80</v>
      </c>
      <c r="BK160" s="140">
        <f t="shared" si="9"/>
        <v>0</v>
      </c>
      <c r="BL160" s="17" t="s">
        <v>255</v>
      </c>
      <c r="BM160" s="139" t="s">
        <v>665</v>
      </c>
    </row>
    <row r="161" spans="2:65" s="1" customFormat="1" ht="16.5" customHeight="1">
      <c r="B161" s="128"/>
      <c r="C161" s="129" t="s">
        <v>417</v>
      </c>
      <c r="D161" s="129" t="s">
        <v>160</v>
      </c>
      <c r="E161" s="130" t="s">
        <v>4580</v>
      </c>
      <c r="F161" s="131" t="s">
        <v>4581</v>
      </c>
      <c r="G161" s="132" t="s">
        <v>3888</v>
      </c>
      <c r="H161" s="133">
        <v>14</v>
      </c>
      <c r="I161" s="184"/>
      <c r="J161" s="134">
        <f t="shared" si="0"/>
        <v>0</v>
      </c>
      <c r="K161" s="131" t="s">
        <v>1</v>
      </c>
      <c r="L161" s="29"/>
      <c r="M161" s="135" t="s">
        <v>1</v>
      </c>
      <c r="N161" s="136" t="s">
        <v>37</v>
      </c>
      <c r="O161" s="137">
        <v>0</v>
      </c>
      <c r="P161" s="137">
        <f t="shared" si="1"/>
        <v>0</v>
      </c>
      <c r="Q161" s="137">
        <v>0</v>
      </c>
      <c r="R161" s="137">
        <f t="shared" si="2"/>
        <v>0</v>
      </c>
      <c r="S161" s="137">
        <v>0</v>
      </c>
      <c r="T161" s="138">
        <f t="shared" si="3"/>
        <v>0</v>
      </c>
      <c r="AR161" s="139" t="s">
        <v>255</v>
      </c>
      <c r="AT161" s="139" t="s">
        <v>160</v>
      </c>
      <c r="AU161" s="139" t="s">
        <v>82</v>
      </c>
      <c r="AY161" s="17" t="s">
        <v>158</v>
      </c>
      <c r="BE161" s="140">
        <f t="shared" si="4"/>
        <v>0</v>
      </c>
      <c r="BF161" s="140">
        <f t="shared" si="5"/>
        <v>0</v>
      </c>
      <c r="BG161" s="140">
        <f t="shared" si="6"/>
        <v>0</v>
      </c>
      <c r="BH161" s="140">
        <f t="shared" si="7"/>
        <v>0</v>
      </c>
      <c r="BI161" s="140">
        <f t="shared" si="8"/>
        <v>0</v>
      </c>
      <c r="BJ161" s="17" t="s">
        <v>80</v>
      </c>
      <c r="BK161" s="140">
        <f t="shared" si="9"/>
        <v>0</v>
      </c>
      <c r="BL161" s="17" t="s">
        <v>255</v>
      </c>
      <c r="BM161" s="139" t="s">
        <v>676</v>
      </c>
    </row>
    <row r="162" spans="2:65" s="1" customFormat="1" ht="16.5" customHeight="1">
      <c r="B162" s="128"/>
      <c r="C162" s="129" t="s">
        <v>425</v>
      </c>
      <c r="D162" s="129" t="s">
        <v>160</v>
      </c>
      <c r="E162" s="130" t="s">
        <v>4582</v>
      </c>
      <c r="F162" s="131" t="s">
        <v>4583</v>
      </c>
      <c r="G162" s="132" t="s">
        <v>3888</v>
      </c>
      <c r="H162" s="133">
        <v>3</v>
      </c>
      <c r="I162" s="184"/>
      <c r="J162" s="134">
        <f t="shared" si="0"/>
        <v>0</v>
      </c>
      <c r="K162" s="131" t="s">
        <v>1</v>
      </c>
      <c r="L162" s="29"/>
      <c r="M162" s="135" t="s">
        <v>1</v>
      </c>
      <c r="N162" s="136" t="s">
        <v>37</v>
      </c>
      <c r="O162" s="137">
        <v>0</v>
      </c>
      <c r="P162" s="137">
        <f t="shared" si="1"/>
        <v>0</v>
      </c>
      <c r="Q162" s="137">
        <v>0</v>
      </c>
      <c r="R162" s="137">
        <f t="shared" si="2"/>
        <v>0</v>
      </c>
      <c r="S162" s="137">
        <v>0</v>
      </c>
      <c r="T162" s="138">
        <f t="shared" si="3"/>
        <v>0</v>
      </c>
      <c r="AR162" s="139" t="s">
        <v>255</v>
      </c>
      <c r="AT162" s="139" t="s">
        <v>160</v>
      </c>
      <c r="AU162" s="139" t="s">
        <v>82</v>
      </c>
      <c r="AY162" s="17" t="s">
        <v>158</v>
      </c>
      <c r="BE162" s="140">
        <f t="shared" si="4"/>
        <v>0</v>
      </c>
      <c r="BF162" s="140">
        <f t="shared" si="5"/>
        <v>0</v>
      </c>
      <c r="BG162" s="140">
        <f t="shared" si="6"/>
        <v>0</v>
      </c>
      <c r="BH162" s="140">
        <f t="shared" si="7"/>
        <v>0</v>
      </c>
      <c r="BI162" s="140">
        <f t="shared" si="8"/>
        <v>0</v>
      </c>
      <c r="BJ162" s="17" t="s">
        <v>80</v>
      </c>
      <c r="BK162" s="140">
        <f t="shared" si="9"/>
        <v>0</v>
      </c>
      <c r="BL162" s="17" t="s">
        <v>255</v>
      </c>
      <c r="BM162" s="139" t="s">
        <v>691</v>
      </c>
    </row>
    <row r="163" spans="2:65" s="1" customFormat="1" ht="16.5" customHeight="1">
      <c r="B163" s="128"/>
      <c r="C163" s="129" t="s">
        <v>433</v>
      </c>
      <c r="D163" s="129" t="s">
        <v>160</v>
      </c>
      <c r="E163" s="130" t="s">
        <v>4584</v>
      </c>
      <c r="F163" s="131" t="s">
        <v>4585</v>
      </c>
      <c r="G163" s="132" t="s">
        <v>3888</v>
      </c>
      <c r="H163" s="133">
        <v>9</v>
      </c>
      <c r="I163" s="184"/>
      <c r="J163" s="134">
        <f t="shared" si="0"/>
        <v>0</v>
      </c>
      <c r="K163" s="131" t="s">
        <v>1</v>
      </c>
      <c r="L163" s="29"/>
      <c r="M163" s="135" t="s">
        <v>1</v>
      </c>
      <c r="N163" s="136" t="s">
        <v>37</v>
      </c>
      <c r="O163" s="137">
        <v>0</v>
      </c>
      <c r="P163" s="137">
        <f t="shared" si="1"/>
        <v>0</v>
      </c>
      <c r="Q163" s="137">
        <v>0</v>
      </c>
      <c r="R163" s="137">
        <f t="shared" si="2"/>
        <v>0</v>
      </c>
      <c r="S163" s="137">
        <v>0</v>
      </c>
      <c r="T163" s="138">
        <f t="shared" si="3"/>
        <v>0</v>
      </c>
      <c r="AR163" s="139" t="s">
        <v>255</v>
      </c>
      <c r="AT163" s="139" t="s">
        <v>160</v>
      </c>
      <c r="AU163" s="139" t="s">
        <v>82</v>
      </c>
      <c r="AY163" s="17" t="s">
        <v>158</v>
      </c>
      <c r="BE163" s="140">
        <f t="shared" si="4"/>
        <v>0</v>
      </c>
      <c r="BF163" s="140">
        <f t="shared" si="5"/>
        <v>0</v>
      </c>
      <c r="BG163" s="140">
        <f t="shared" si="6"/>
        <v>0</v>
      </c>
      <c r="BH163" s="140">
        <f t="shared" si="7"/>
        <v>0</v>
      </c>
      <c r="BI163" s="140">
        <f t="shared" si="8"/>
        <v>0</v>
      </c>
      <c r="BJ163" s="17" t="s">
        <v>80</v>
      </c>
      <c r="BK163" s="140">
        <f t="shared" si="9"/>
        <v>0</v>
      </c>
      <c r="BL163" s="17" t="s">
        <v>255</v>
      </c>
      <c r="BM163" s="139" t="s">
        <v>714</v>
      </c>
    </row>
    <row r="164" spans="2:65" s="1" customFormat="1" ht="16.5" customHeight="1">
      <c r="B164" s="128"/>
      <c r="C164" s="129" t="s">
        <v>440</v>
      </c>
      <c r="D164" s="129" t="s">
        <v>160</v>
      </c>
      <c r="E164" s="130" t="s">
        <v>4586</v>
      </c>
      <c r="F164" s="131" t="s">
        <v>4587</v>
      </c>
      <c r="G164" s="132" t="s">
        <v>4558</v>
      </c>
      <c r="H164" s="133">
        <v>0.3</v>
      </c>
      <c r="I164" s="184"/>
      <c r="J164" s="134">
        <f t="shared" si="0"/>
        <v>0</v>
      </c>
      <c r="K164" s="131" t="s">
        <v>1</v>
      </c>
      <c r="L164" s="29"/>
      <c r="M164" s="135" t="s">
        <v>1</v>
      </c>
      <c r="N164" s="136" t="s">
        <v>37</v>
      </c>
      <c r="O164" s="137">
        <v>0</v>
      </c>
      <c r="P164" s="137">
        <f t="shared" si="1"/>
        <v>0</v>
      </c>
      <c r="Q164" s="137">
        <v>0</v>
      </c>
      <c r="R164" s="137">
        <f t="shared" si="2"/>
        <v>0</v>
      </c>
      <c r="S164" s="137">
        <v>0</v>
      </c>
      <c r="T164" s="138">
        <f t="shared" si="3"/>
        <v>0</v>
      </c>
      <c r="AR164" s="139" t="s">
        <v>255</v>
      </c>
      <c r="AT164" s="139" t="s">
        <v>160</v>
      </c>
      <c r="AU164" s="139" t="s">
        <v>82</v>
      </c>
      <c r="AY164" s="17" t="s">
        <v>158</v>
      </c>
      <c r="BE164" s="140">
        <f t="shared" si="4"/>
        <v>0</v>
      </c>
      <c r="BF164" s="140">
        <f t="shared" si="5"/>
        <v>0</v>
      </c>
      <c r="BG164" s="140">
        <f t="shared" si="6"/>
        <v>0</v>
      </c>
      <c r="BH164" s="140">
        <f t="shared" si="7"/>
        <v>0</v>
      </c>
      <c r="BI164" s="140">
        <f t="shared" si="8"/>
        <v>0</v>
      </c>
      <c r="BJ164" s="17" t="s">
        <v>80</v>
      </c>
      <c r="BK164" s="140">
        <f t="shared" si="9"/>
        <v>0</v>
      </c>
      <c r="BL164" s="17" t="s">
        <v>255</v>
      </c>
      <c r="BM164" s="139" t="s">
        <v>727</v>
      </c>
    </row>
    <row r="165" spans="2:65" s="1" customFormat="1" ht="16.5" customHeight="1">
      <c r="B165" s="128"/>
      <c r="C165" s="129" t="s">
        <v>446</v>
      </c>
      <c r="D165" s="129" t="s">
        <v>160</v>
      </c>
      <c r="E165" s="130" t="s">
        <v>4588</v>
      </c>
      <c r="F165" s="131" t="s">
        <v>4589</v>
      </c>
      <c r="G165" s="132" t="s">
        <v>237</v>
      </c>
      <c r="H165" s="133">
        <v>3682</v>
      </c>
      <c r="I165" s="184"/>
      <c r="J165" s="134">
        <f t="shared" si="0"/>
        <v>0</v>
      </c>
      <c r="K165" s="131" t="s">
        <v>1</v>
      </c>
      <c r="L165" s="29"/>
      <c r="M165" s="135" t="s">
        <v>1</v>
      </c>
      <c r="N165" s="136" t="s">
        <v>37</v>
      </c>
      <c r="O165" s="137">
        <v>0</v>
      </c>
      <c r="P165" s="137">
        <f t="shared" si="1"/>
        <v>0</v>
      </c>
      <c r="Q165" s="137">
        <v>0</v>
      </c>
      <c r="R165" s="137">
        <f t="shared" si="2"/>
        <v>0</v>
      </c>
      <c r="S165" s="137">
        <v>0</v>
      </c>
      <c r="T165" s="138">
        <f t="shared" si="3"/>
        <v>0</v>
      </c>
      <c r="AR165" s="139" t="s">
        <v>255</v>
      </c>
      <c r="AT165" s="139" t="s">
        <v>160</v>
      </c>
      <c r="AU165" s="139" t="s">
        <v>82</v>
      </c>
      <c r="AY165" s="17" t="s">
        <v>158</v>
      </c>
      <c r="BE165" s="140">
        <f t="shared" si="4"/>
        <v>0</v>
      </c>
      <c r="BF165" s="140">
        <f t="shared" si="5"/>
        <v>0</v>
      </c>
      <c r="BG165" s="140">
        <f t="shared" si="6"/>
        <v>0</v>
      </c>
      <c r="BH165" s="140">
        <f t="shared" si="7"/>
        <v>0</v>
      </c>
      <c r="BI165" s="140">
        <f t="shared" si="8"/>
        <v>0</v>
      </c>
      <c r="BJ165" s="17" t="s">
        <v>80</v>
      </c>
      <c r="BK165" s="140">
        <f t="shared" si="9"/>
        <v>0</v>
      </c>
      <c r="BL165" s="17" t="s">
        <v>255</v>
      </c>
      <c r="BM165" s="139" t="s">
        <v>741</v>
      </c>
    </row>
    <row r="166" spans="2:65" s="1" customFormat="1" ht="16.5" customHeight="1">
      <c r="B166" s="128"/>
      <c r="C166" s="129" t="s">
        <v>452</v>
      </c>
      <c r="D166" s="129" t="s">
        <v>160</v>
      </c>
      <c r="E166" s="130" t="s">
        <v>4590</v>
      </c>
      <c r="F166" s="131" t="s">
        <v>4591</v>
      </c>
      <c r="G166" s="132" t="s">
        <v>3888</v>
      </c>
      <c r="H166" s="133">
        <v>26</v>
      </c>
      <c r="I166" s="184"/>
      <c r="J166" s="134">
        <f t="shared" si="0"/>
        <v>0</v>
      </c>
      <c r="K166" s="131" t="s">
        <v>1</v>
      </c>
      <c r="L166" s="29"/>
      <c r="M166" s="135" t="s">
        <v>1</v>
      </c>
      <c r="N166" s="136" t="s">
        <v>37</v>
      </c>
      <c r="O166" s="137">
        <v>0</v>
      </c>
      <c r="P166" s="137">
        <f t="shared" si="1"/>
        <v>0</v>
      </c>
      <c r="Q166" s="137">
        <v>0</v>
      </c>
      <c r="R166" s="137">
        <f t="shared" si="2"/>
        <v>0</v>
      </c>
      <c r="S166" s="137">
        <v>0</v>
      </c>
      <c r="T166" s="138">
        <f t="shared" si="3"/>
        <v>0</v>
      </c>
      <c r="AR166" s="139" t="s">
        <v>255</v>
      </c>
      <c r="AT166" s="139" t="s">
        <v>160</v>
      </c>
      <c r="AU166" s="139" t="s">
        <v>82</v>
      </c>
      <c r="AY166" s="17" t="s">
        <v>158</v>
      </c>
      <c r="BE166" s="140">
        <f t="shared" si="4"/>
        <v>0</v>
      </c>
      <c r="BF166" s="140">
        <f t="shared" si="5"/>
        <v>0</v>
      </c>
      <c r="BG166" s="140">
        <f t="shared" si="6"/>
        <v>0</v>
      </c>
      <c r="BH166" s="140">
        <f t="shared" si="7"/>
        <v>0</v>
      </c>
      <c r="BI166" s="140">
        <f t="shared" si="8"/>
        <v>0</v>
      </c>
      <c r="BJ166" s="17" t="s">
        <v>80</v>
      </c>
      <c r="BK166" s="140">
        <f t="shared" si="9"/>
        <v>0</v>
      </c>
      <c r="BL166" s="17" t="s">
        <v>255</v>
      </c>
      <c r="BM166" s="139" t="s">
        <v>755</v>
      </c>
    </row>
    <row r="167" spans="2:65" s="1" customFormat="1" ht="16.5" customHeight="1">
      <c r="B167" s="128"/>
      <c r="C167" s="129" t="s">
        <v>458</v>
      </c>
      <c r="D167" s="129" t="s">
        <v>160</v>
      </c>
      <c r="E167" s="130" t="s">
        <v>4592</v>
      </c>
      <c r="F167" s="131" t="s">
        <v>4593</v>
      </c>
      <c r="G167" s="132" t="s">
        <v>4304</v>
      </c>
      <c r="H167" s="133">
        <v>1</v>
      </c>
      <c r="I167" s="184"/>
      <c r="J167" s="134">
        <f t="shared" si="0"/>
        <v>0</v>
      </c>
      <c r="K167" s="131" t="s">
        <v>1</v>
      </c>
      <c r="L167" s="29"/>
      <c r="M167" s="135" t="s">
        <v>1</v>
      </c>
      <c r="N167" s="136" t="s">
        <v>37</v>
      </c>
      <c r="O167" s="137">
        <v>0</v>
      </c>
      <c r="P167" s="137">
        <f t="shared" si="1"/>
        <v>0</v>
      </c>
      <c r="Q167" s="137">
        <v>0</v>
      </c>
      <c r="R167" s="137">
        <f t="shared" si="2"/>
        <v>0</v>
      </c>
      <c r="S167" s="137">
        <v>0</v>
      </c>
      <c r="T167" s="138">
        <f t="shared" si="3"/>
        <v>0</v>
      </c>
      <c r="AR167" s="139" t="s">
        <v>255</v>
      </c>
      <c r="AT167" s="139" t="s">
        <v>160</v>
      </c>
      <c r="AU167" s="139" t="s">
        <v>82</v>
      </c>
      <c r="AY167" s="17" t="s">
        <v>158</v>
      </c>
      <c r="BE167" s="140">
        <f t="shared" si="4"/>
        <v>0</v>
      </c>
      <c r="BF167" s="140">
        <f t="shared" si="5"/>
        <v>0</v>
      </c>
      <c r="BG167" s="140">
        <f t="shared" si="6"/>
        <v>0</v>
      </c>
      <c r="BH167" s="140">
        <f t="shared" si="7"/>
        <v>0</v>
      </c>
      <c r="BI167" s="140">
        <f t="shared" si="8"/>
        <v>0</v>
      </c>
      <c r="BJ167" s="17" t="s">
        <v>80</v>
      </c>
      <c r="BK167" s="140">
        <f t="shared" si="9"/>
        <v>0</v>
      </c>
      <c r="BL167" s="17" t="s">
        <v>255</v>
      </c>
      <c r="BM167" s="139" t="s">
        <v>766</v>
      </c>
    </row>
    <row r="168" spans="2:65" s="1" customFormat="1" ht="16.5" customHeight="1">
      <c r="B168" s="128"/>
      <c r="C168" s="129" t="s">
        <v>464</v>
      </c>
      <c r="D168" s="129" t="s">
        <v>160</v>
      </c>
      <c r="E168" s="130" t="s">
        <v>4594</v>
      </c>
      <c r="F168" s="131" t="s">
        <v>4595</v>
      </c>
      <c r="G168" s="132" t="s">
        <v>3888</v>
      </c>
      <c r="H168" s="133">
        <v>104</v>
      </c>
      <c r="I168" s="184"/>
      <c r="J168" s="134">
        <f t="shared" si="0"/>
        <v>0</v>
      </c>
      <c r="K168" s="131" t="s">
        <v>1</v>
      </c>
      <c r="L168" s="29"/>
      <c r="M168" s="135" t="s">
        <v>1</v>
      </c>
      <c r="N168" s="136" t="s">
        <v>37</v>
      </c>
      <c r="O168" s="137">
        <v>0</v>
      </c>
      <c r="P168" s="137">
        <f t="shared" si="1"/>
        <v>0</v>
      </c>
      <c r="Q168" s="137">
        <v>0</v>
      </c>
      <c r="R168" s="137">
        <f t="shared" si="2"/>
        <v>0</v>
      </c>
      <c r="S168" s="137">
        <v>0</v>
      </c>
      <c r="T168" s="138">
        <f t="shared" si="3"/>
        <v>0</v>
      </c>
      <c r="AR168" s="139" t="s">
        <v>255</v>
      </c>
      <c r="AT168" s="139" t="s">
        <v>160</v>
      </c>
      <c r="AU168" s="139" t="s">
        <v>82</v>
      </c>
      <c r="AY168" s="17" t="s">
        <v>158</v>
      </c>
      <c r="BE168" s="140">
        <f t="shared" si="4"/>
        <v>0</v>
      </c>
      <c r="BF168" s="140">
        <f t="shared" si="5"/>
        <v>0</v>
      </c>
      <c r="BG168" s="140">
        <f t="shared" si="6"/>
        <v>0</v>
      </c>
      <c r="BH168" s="140">
        <f t="shared" si="7"/>
        <v>0</v>
      </c>
      <c r="BI168" s="140">
        <f t="shared" si="8"/>
        <v>0</v>
      </c>
      <c r="BJ168" s="17" t="s">
        <v>80</v>
      </c>
      <c r="BK168" s="140">
        <f t="shared" si="9"/>
        <v>0</v>
      </c>
      <c r="BL168" s="17" t="s">
        <v>255</v>
      </c>
      <c r="BM168" s="139" t="s">
        <v>775</v>
      </c>
    </row>
    <row r="169" spans="2:65" s="1" customFormat="1" ht="16.5" customHeight="1">
      <c r="B169" s="128"/>
      <c r="C169" s="129" t="s">
        <v>470</v>
      </c>
      <c r="D169" s="129" t="s">
        <v>160</v>
      </c>
      <c r="E169" s="130" t="s">
        <v>4596</v>
      </c>
      <c r="F169" s="131" t="s">
        <v>4597</v>
      </c>
      <c r="G169" s="132" t="s">
        <v>3888</v>
      </c>
      <c r="H169" s="133">
        <v>52</v>
      </c>
      <c r="I169" s="184"/>
      <c r="J169" s="134">
        <f t="shared" si="0"/>
        <v>0</v>
      </c>
      <c r="K169" s="131" t="s">
        <v>1</v>
      </c>
      <c r="L169" s="29"/>
      <c r="M169" s="135" t="s">
        <v>1</v>
      </c>
      <c r="N169" s="136" t="s">
        <v>37</v>
      </c>
      <c r="O169" s="137">
        <v>0</v>
      </c>
      <c r="P169" s="137">
        <f t="shared" si="1"/>
        <v>0</v>
      </c>
      <c r="Q169" s="137">
        <v>0</v>
      </c>
      <c r="R169" s="137">
        <f t="shared" si="2"/>
        <v>0</v>
      </c>
      <c r="S169" s="137">
        <v>0</v>
      </c>
      <c r="T169" s="138">
        <f t="shared" si="3"/>
        <v>0</v>
      </c>
      <c r="AR169" s="139" t="s">
        <v>255</v>
      </c>
      <c r="AT169" s="139" t="s">
        <v>160</v>
      </c>
      <c r="AU169" s="139" t="s">
        <v>82</v>
      </c>
      <c r="AY169" s="17" t="s">
        <v>158</v>
      </c>
      <c r="BE169" s="140">
        <f t="shared" si="4"/>
        <v>0</v>
      </c>
      <c r="BF169" s="140">
        <f t="shared" si="5"/>
        <v>0</v>
      </c>
      <c r="BG169" s="140">
        <f t="shared" si="6"/>
        <v>0</v>
      </c>
      <c r="BH169" s="140">
        <f t="shared" si="7"/>
        <v>0</v>
      </c>
      <c r="BI169" s="140">
        <f t="shared" si="8"/>
        <v>0</v>
      </c>
      <c r="BJ169" s="17" t="s">
        <v>80</v>
      </c>
      <c r="BK169" s="140">
        <f t="shared" si="9"/>
        <v>0</v>
      </c>
      <c r="BL169" s="17" t="s">
        <v>255</v>
      </c>
      <c r="BM169" s="139" t="s">
        <v>785</v>
      </c>
    </row>
    <row r="170" spans="2:65" s="11" customFormat="1" ht="22.9" customHeight="1">
      <c r="B170" s="117"/>
      <c r="D170" s="118" t="s">
        <v>71</v>
      </c>
      <c r="E170" s="126" t="s">
        <v>4598</v>
      </c>
      <c r="F170" s="126" t="s">
        <v>4599</v>
      </c>
      <c r="J170" s="127">
        <f>BK170</f>
        <v>0</v>
      </c>
      <c r="L170" s="117"/>
      <c r="M170" s="121"/>
      <c r="P170" s="122">
        <f>SUM(P171:P192)</f>
        <v>0</v>
      </c>
      <c r="R170" s="122">
        <f>SUM(R171:R192)</f>
        <v>0</v>
      </c>
      <c r="T170" s="123">
        <f>SUM(T171:T192)</f>
        <v>0</v>
      </c>
      <c r="AR170" s="118" t="s">
        <v>82</v>
      </c>
      <c r="AT170" s="124" t="s">
        <v>71</v>
      </c>
      <c r="AU170" s="124" t="s">
        <v>80</v>
      </c>
      <c r="AY170" s="118" t="s">
        <v>158</v>
      </c>
      <c r="BK170" s="125">
        <f>SUM(BK171:BK192)</f>
        <v>0</v>
      </c>
    </row>
    <row r="171" spans="2:65" s="1" customFormat="1" ht="44.25" customHeight="1">
      <c r="B171" s="128"/>
      <c r="C171" s="159" t="s">
        <v>482</v>
      </c>
      <c r="D171" s="159" t="s">
        <v>242</v>
      </c>
      <c r="E171" s="160" t="s">
        <v>4600</v>
      </c>
      <c r="F171" s="161" t="s">
        <v>4601</v>
      </c>
      <c r="G171" s="162" t="s">
        <v>3888</v>
      </c>
      <c r="H171" s="163">
        <v>2</v>
      </c>
      <c r="I171" s="188"/>
      <c r="J171" s="164">
        <f t="shared" ref="J171:J192" si="10">ROUND(I171*H171,2)</f>
        <v>0</v>
      </c>
      <c r="K171" s="161" t="s">
        <v>1</v>
      </c>
      <c r="L171" s="165"/>
      <c r="M171" s="166" t="s">
        <v>1</v>
      </c>
      <c r="N171" s="167" t="s">
        <v>37</v>
      </c>
      <c r="O171" s="137">
        <v>0</v>
      </c>
      <c r="P171" s="137">
        <f t="shared" ref="P171:P192" si="11">O171*H171</f>
        <v>0</v>
      </c>
      <c r="Q171" s="137">
        <v>0</v>
      </c>
      <c r="R171" s="137">
        <f t="shared" ref="R171:R192" si="12">Q171*H171</f>
        <v>0</v>
      </c>
      <c r="S171" s="137">
        <v>0</v>
      </c>
      <c r="T171" s="138">
        <f t="shared" ref="T171:T192" si="13">S171*H171</f>
        <v>0</v>
      </c>
      <c r="AR171" s="139" t="s">
        <v>357</v>
      </c>
      <c r="AT171" s="139" t="s">
        <v>242</v>
      </c>
      <c r="AU171" s="139" t="s">
        <v>82</v>
      </c>
      <c r="AY171" s="17" t="s">
        <v>158</v>
      </c>
      <c r="BE171" s="140">
        <f t="shared" ref="BE171:BE192" si="14">IF(N171="základní",J171,0)</f>
        <v>0</v>
      </c>
      <c r="BF171" s="140">
        <f t="shared" ref="BF171:BF192" si="15">IF(N171="snížená",J171,0)</f>
        <v>0</v>
      </c>
      <c r="BG171" s="140">
        <f t="shared" ref="BG171:BG192" si="16">IF(N171="zákl. přenesená",J171,0)</f>
        <v>0</v>
      </c>
      <c r="BH171" s="140">
        <f t="shared" ref="BH171:BH192" si="17">IF(N171="sníž. přenesená",J171,0)</f>
        <v>0</v>
      </c>
      <c r="BI171" s="140">
        <f t="shared" ref="BI171:BI192" si="18">IF(N171="nulová",J171,0)</f>
        <v>0</v>
      </c>
      <c r="BJ171" s="17" t="s">
        <v>80</v>
      </c>
      <c r="BK171" s="140">
        <f t="shared" ref="BK171:BK192" si="19">ROUND(I171*H171,2)</f>
        <v>0</v>
      </c>
      <c r="BL171" s="17" t="s">
        <v>255</v>
      </c>
      <c r="BM171" s="139" t="s">
        <v>794</v>
      </c>
    </row>
    <row r="172" spans="2:65" s="1" customFormat="1" ht="24.2" customHeight="1">
      <c r="B172" s="128"/>
      <c r="C172" s="159" t="s">
        <v>487</v>
      </c>
      <c r="D172" s="159" t="s">
        <v>242</v>
      </c>
      <c r="E172" s="160" t="s">
        <v>4602</v>
      </c>
      <c r="F172" s="161" t="s">
        <v>4603</v>
      </c>
      <c r="G172" s="162" t="s">
        <v>3888</v>
      </c>
      <c r="H172" s="163">
        <v>1</v>
      </c>
      <c r="I172" s="188"/>
      <c r="J172" s="164">
        <f t="shared" si="10"/>
        <v>0</v>
      </c>
      <c r="K172" s="161" t="s">
        <v>1</v>
      </c>
      <c r="L172" s="165"/>
      <c r="M172" s="166" t="s">
        <v>1</v>
      </c>
      <c r="N172" s="167" t="s">
        <v>37</v>
      </c>
      <c r="O172" s="137">
        <v>0</v>
      </c>
      <c r="P172" s="137">
        <f t="shared" si="11"/>
        <v>0</v>
      </c>
      <c r="Q172" s="137">
        <v>0</v>
      </c>
      <c r="R172" s="137">
        <f t="shared" si="12"/>
        <v>0</v>
      </c>
      <c r="S172" s="137">
        <v>0</v>
      </c>
      <c r="T172" s="138">
        <f t="shared" si="13"/>
        <v>0</v>
      </c>
      <c r="AR172" s="139" t="s">
        <v>357</v>
      </c>
      <c r="AT172" s="139" t="s">
        <v>242</v>
      </c>
      <c r="AU172" s="139" t="s">
        <v>82</v>
      </c>
      <c r="AY172" s="17" t="s">
        <v>158</v>
      </c>
      <c r="BE172" s="140">
        <f t="shared" si="14"/>
        <v>0</v>
      </c>
      <c r="BF172" s="140">
        <f t="shared" si="15"/>
        <v>0</v>
      </c>
      <c r="BG172" s="140">
        <f t="shared" si="16"/>
        <v>0</v>
      </c>
      <c r="BH172" s="140">
        <f t="shared" si="17"/>
        <v>0</v>
      </c>
      <c r="BI172" s="140">
        <f t="shared" si="18"/>
        <v>0</v>
      </c>
      <c r="BJ172" s="17" t="s">
        <v>80</v>
      </c>
      <c r="BK172" s="140">
        <f t="shared" si="19"/>
        <v>0</v>
      </c>
      <c r="BL172" s="17" t="s">
        <v>255</v>
      </c>
      <c r="BM172" s="139" t="s">
        <v>802</v>
      </c>
    </row>
    <row r="173" spans="2:65" s="1" customFormat="1" ht="24.2" customHeight="1">
      <c r="B173" s="128"/>
      <c r="C173" s="159" t="s">
        <v>491</v>
      </c>
      <c r="D173" s="159" t="s">
        <v>242</v>
      </c>
      <c r="E173" s="160" t="s">
        <v>4604</v>
      </c>
      <c r="F173" s="161" t="s">
        <v>4605</v>
      </c>
      <c r="G173" s="162" t="s">
        <v>3888</v>
      </c>
      <c r="H173" s="163">
        <v>1</v>
      </c>
      <c r="I173" s="188"/>
      <c r="J173" s="164">
        <f t="shared" si="10"/>
        <v>0</v>
      </c>
      <c r="K173" s="161" t="s">
        <v>1</v>
      </c>
      <c r="L173" s="165"/>
      <c r="M173" s="166" t="s">
        <v>1</v>
      </c>
      <c r="N173" s="167" t="s">
        <v>37</v>
      </c>
      <c r="O173" s="137">
        <v>0</v>
      </c>
      <c r="P173" s="137">
        <f t="shared" si="11"/>
        <v>0</v>
      </c>
      <c r="Q173" s="137">
        <v>0</v>
      </c>
      <c r="R173" s="137">
        <f t="shared" si="12"/>
        <v>0</v>
      </c>
      <c r="S173" s="137">
        <v>0</v>
      </c>
      <c r="T173" s="138">
        <f t="shared" si="13"/>
        <v>0</v>
      </c>
      <c r="AR173" s="139" t="s">
        <v>357</v>
      </c>
      <c r="AT173" s="139" t="s">
        <v>242</v>
      </c>
      <c r="AU173" s="139" t="s">
        <v>82</v>
      </c>
      <c r="AY173" s="17" t="s">
        <v>158</v>
      </c>
      <c r="BE173" s="140">
        <f t="shared" si="14"/>
        <v>0</v>
      </c>
      <c r="BF173" s="140">
        <f t="shared" si="15"/>
        <v>0</v>
      </c>
      <c r="BG173" s="140">
        <f t="shared" si="16"/>
        <v>0</v>
      </c>
      <c r="BH173" s="140">
        <f t="shared" si="17"/>
        <v>0</v>
      </c>
      <c r="BI173" s="140">
        <f t="shared" si="18"/>
        <v>0</v>
      </c>
      <c r="BJ173" s="17" t="s">
        <v>80</v>
      </c>
      <c r="BK173" s="140">
        <f t="shared" si="19"/>
        <v>0</v>
      </c>
      <c r="BL173" s="17" t="s">
        <v>255</v>
      </c>
      <c r="BM173" s="139" t="s">
        <v>817</v>
      </c>
    </row>
    <row r="174" spans="2:65" s="1" customFormat="1" ht="24.2" customHeight="1">
      <c r="B174" s="128"/>
      <c r="C174" s="159" t="s">
        <v>499</v>
      </c>
      <c r="D174" s="159" t="s">
        <v>242</v>
      </c>
      <c r="E174" s="160" t="s">
        <v>4606</v>
      </c>
      <c r="F174" s="161" t="s">
        <v>4607</v>
      </c>
      <c r="G174" s="162" t="s">
        <v>3888</v>
      </c>
      <c r="H174" s="163">
        <v>1</v>
      </c>
      <c r="I174" s="188"/>
      <c r="J174" s="164">
        <f t="shared" si="10"/>
        <v>0</v>
      </c>
      <c r="K174" s="161" t="s">
        <v>1</v>
      </c>
      <c r="L174" s="165"/>
      <c r="M174" s="166" t="s">
        <v>1</v>
      </c>
      <c r="N174" s="167" t="s">
        <v>37</v>
      </c>
      <c r="O174" s="137">
        <v>0</v>
      </c>
      <c r="P174" s="137">
        <f t="shared" si="11"/>
        <v>0</v>
      </c>
      <c r="Q174" s="137">
        <v>0</v>
      </c>
      <c r="R174" s="137">
        <f t="shared" si="12"/>
        <v>0</v>
      </c>
      <c r="S174" s="137">
        <v>0</v>
      </c>
      <c r="T174" s="138">
        <f t="shared" si="13"/>
        <v>0</v>
      </c>
      <c r="AR174" s="139" t="s">
        <v>357</v>
      </c>
      <c r="AT174" s="139" t="s">
        <v>242</v>
      </c>
      <c r="AU174" s="139" t="s">
        <v>82</v>
      </c>
      <c r="AY174" s="17" t="s">
        <v>158</v>
      </c>
      <c r="BE174" s="140">
        <f t="shared" si="14"/>
        <v>0</v>
      </c>
      <c r="BF174" s="140">
        <f t="shared" si="15"/>
        <v>0</v>
      </c>
      <c r="BG174" s="140">
        <f t="shared" si="16"/>
        <v>0</v>
      </c>
      <c r="BH174" s="140">
        <f t="shared" si="17"/>
        <v>0</v>
      </c>
      <c r="BI174" s="140">
        <f t="shared" si="18"/>
        <v>0</v>
      </c>
      <c r="BJ174" s="17" t="s">
        <v>80</v>
      </c>
      <c r="BK174" s="140">
        <f t="shared" si="19"/>
        <v>0</v>
      </c>
      <c r="BL174" s="17" t="s">
        <v>255</v>
      </c>
      <c r="BM174" s="139" t="s">
        <v>829</v>
      </c>
    </row>
    <row r="175" spans="2:65" s="1" customFormat="1" ht="24.2" customHeight="1">
      <c r="B175" s="128"/>
      <c r="C175" s="159" t="s">
        <v>505</v>
      </c>
      <c r="D175" s="159" t="s">
        <v>242</v>
      </c>
      <c r="E175" s="160" t="s">
        <v>4608</v>
      </c>
      <c r="F175" s="161" t="s">
        <v>4609</v>
      </c>
      <c r="G175" s="162" t="s">
        <v>3888</v>
      </c>
      <c r="H175" s="163">
        <v>2</v>
      </c>
      <c r="I175" s="188"/>
      <c r="J175" s="164">
        <f t="shared" si="10"/>
        <v>0</v>
      </c>
      <c r="K175" s="161" t="s">
        <v>1</v>
      </c>
      <c r="L175" s="165"/>
      <c r="M175" s="166" t="s">
        <v>1</v>
      </c>
      <c r="N175" s="167" t="s">
        <v>37</v>
      </c>
      <c r="O175" s="137">
        <v>0</v>
      </c>
      <c r="P175" s="137">
        <f t="shared" si="11"/>
        <v>0</v>
      </c>
      <c r="Q175" s="137">
        <v>0</v>
      </c>
      <c r="R175" s="137">
        <f t="shared" si="12"/>
        <v>0</v>
      </c>
      <c r="S175" s="137">
        <v>0</v>
      </c>
      <c r="T175" s="138">
        <f t="shared" si="13"/>
        <v>0</v>
      </c>
      <c r="AR175" s="139" t="s">
        <v>357</v>
      </c>
      <c r="AT175" s="139" t="s">
        <v>242</v>
      </c>
      <c r="AU175" s="139" t="s">
        <v>82</v>
      </c>
      <c r="AY175" s="17" t="s">
        <v>158</v>
      </c>
      <c r="BE175" s="140">
        <f t="shared" si="14"/>
        <v>0</v>
      </c>
      <c r="BF175" s="140">
        <f t="shared" si="15"/>
        <v>0</v>
      </c>
      <c r="BG175" s="140">
        <f t="shared" si="16"/>
        <v>0</v>
      </c>
      <c r="BH175" s="140">
        <f t="shared" si="17"/>
        <v>0</v>
      </c>
      <c r="BI175" s="140">
        <f t="shared" si="18"/>
        <v>0</v>
      </c>
      <c r="BJ175" s="17" t="s">
        <v>80</v>
      </c>
      <c r="BK175" s="140">
        <f t="shared" si="19"/>
        <v>0</v>
      </c>
      <c r="BL175" s="17" t="s">
        <v>255</v>
      </c>
      <c r="BM175" s="139" t="s">
        <v>839</v>
      </c>
    </row>
    <row r="176" spans="2:65" s="1" customFormat="1" ht="55.5" customHeight="1">
      <c r="B176" s="128"/>
      <c r="C176" s="159" t="s">
        <v>510</v>
      </c>
      <c r="D176" s="159" t="s">
        <v>242</v>
      </c>
      <c r="E176" s="160" t="s">
        <v>4610</v>
      </c>
      <c r="F176" s="161" t="s">
        <v>4611</v>
      </c>
      <c r="G176" s="162" t="s">
        <v>3888</v>
      </c>
      <c r="H176" s="163">
        <v>1</v>
      </c>
      <c r="I176" s="188"/>
      <c r="J176" s="164">
        <f t="shared" si="10"/>
        <v>0</v>
      </c>
      <c r="K176" s="161" t="s">
        <v>1</v>
      </c>
      <c r="L176" s="165"/>
      <c r="M176" s="166" t="s">
        <v>1</v>
      </c>
      <c r="N176" s="167" t="s">
        <v>37</v>
      </c>
      <c r="O176" s="137">
        <v>0</v>
      </c>
      <c r="P176" s="137">
        <f t="shared" si="11"/>
        <v>0</v>
      </c>
      <c r="Q176" s="137">
        <v>0</v>
      </c>
      <c r="R176" s="137">
        <f t="shared" si="12"/>
        <v>0</v>
      </c>
      <c r="S176" s="137">
        <v>0</v>
      </c>
      <c r="T176" s="138">
        <f t="shared" si="13"/>
        <v>0</v>
      </c>
      <c r="AR176" s="139" t="s">
        <v>357</v>
      </c>
      <c r="AT176" s="139" t="s">
        <v>242</v>
      </c>
      <c r="AU176" s="139" t="s">
        <v>82</v>
      </c>
      <c r="AY176" s="17" t="s">
        <v>158</v>
      </c>
      <c r="BE176" s="140">
        <f t="shared" si="14"/>
        <v>0</v>
      </c>
      <c r="BF176" s="140">
        <f t="shared" si="15"/>
        <v>0</v>
      </c>
      <c r="BG176" s="140">
        <f t="shared" si="16"/>
        <v>0</v>
      </c>
      <c r="BH176" s="140">
        <f t="shared" si="17"/>
        <v>0</v>
      </c>
      <c r="BI176" s="140">
        <f t="shared" si="18"/>
        <v>0</v>
      </c>
      <c r="BJ176" s="17" t="s">
        <v>80</v>
      </c>
      <c r="BK176" s="140">
        <f t="shared" si="19"/>
        <v>0</v>
      </c>
      <c r="BL176" s="17" t="s">
        <v>255</v>
      </c>
      <c r="BM176" s="139" t="s">
        <v>853</v>
      </c>
    </row>
    <row r="177" spans="2:65" s="1" customFormat="1" ht="16.5" customHeight="1">
      <c r="B177" s="128"/>
      <c r="C177" s="159" t="s">
        <v>516</v>
      </c>
      <c r="D177" s="159" t="s">
        <v>242</v>
      </c>
      <c r="E177" s="160" t="s">
        <v>4612</v>
      </c>
      <c r="F177" s="161" t="s">
        <v>4613</v>
      </c>
      <c r="G177" s="162" t="s">
        <v>3888</v>
      </c>
      <c r="H177" s="163">
        <v>1</v>
      </c>
      <c r="I177" s="188"/>
      <c r="J177" s="164">
        <f t="shared" si="10"/>
        <v>0</v>
      </c>
      <c r="K177" s="161" t="s">
        <v>1</v>
      </c>
      <c r="L177" s="165"/>
      <c r="M177" s="166" t="s">
        <v>1</v>
      </c>
      <c r="N177" s="167" t="s">
        <v>37</v>
      </c>
      <c r="O177" s="137">
        <v>0</v>
      </c>
      <c r="P177" s="137">
        <f t="shared" si="11"/>
        <v>0</v>
      </c>
      <c r="Q177" s="137">
        <v>0</v>
      </c>
      <c r="R177" s="137">
        <f t="shared" si="12"/>
        <v>0</v>
      </c>
      <c r="S177" s="137">
        <v>0</v>
      </c>
      <c r="T177" s="138">
        <f t="shared" si="13"/>
        <v>0</v>
      </c>
      <c r="AR177" s="139" t="s">
        <v>357</v>
      </c>
      <c r="AT177" s="139" t="s">
        <v>242</v>
      </c>
      <c r="AU177" s="139" t="s">
        <v>82</v>
      </c>
      <c r="AY177" s="17" t="s">
        <v>158</v>
      </c>
      <c r="BE177" s="140">
        <f t="shared" si="14"/>
        <v>0</v>
      </c>
      <c r="BF177" s="140">
        <f t="shared" si="15"/>
        <v>0</v>
      </c>
      <c r="BG177" s="140">
        <f t="shared" si="16"/>
        <v>0</v>
      </c>
      <c r="BH177" s="140">
        <f t="shared" si="17"/>
        <v>0</v>
      </c>
      <c r="BI177" s="140">
        <f t="shared" si="18"/>
        <v>0</v>
      </c>
      <c r="BJ177" s="17" t="s">
        <v>80</v>
      </c>
      <c r="BK177" s="140">
        <f t="shared" si="19"/>
        <v>0</v>
      </c>
      <c r="BL177" s="17" t="s">
        <v>255</v>
      </c>
      <c r="BM177" s="139" t="s">
        <v>872</v>
      </c>
    </row>
    <row r="178" spans="2:65" s="1" customFormat="1" ht="24.2" customHeight="1">
      <c r="B178" s="128"/>
      <c r="C178" s="159" t="s">
        <v>520</v>
      </c>
      <c r="D178" s="159" t="s">
        <v>242</v>
      </c>
      <c r="E178" s="160" t="s">
        <v>4614</v>
      </c>
      <c r="F178" s="161" t="s">
        <v>4615</v>
      </c>
      <c r="G178" s="162" t="s">
        <v>3888</v>
      </c>
      <c r="H178" s="163">
        <v>2</v>
      </c>
      <c r="I178" s="188"/>
      <c r="J178" s="164">
        <f t="shared" si="10"/>
        <v>0</v>
      </c>
      <c r="K178" s="161" t="s">
        <v>1</v>
      </c>
      <c r="L178" s="165"/>
      <c r="M178" s="166" t="s">
        <v>1</v>
      </c>
      <c r="N178" s="167" t="s">
        <v>37</v>
      </c>
      <c r="O178" s="137">
        <v>0</v>
      </c>
      <c r="P178" s="137">
        <f t="shared" si="11"/>
        <v>0</v>
      </c>
      <c r="Q178" s="137">
        <v>0</v>
      </c>
      <c r="R178" s="137">
        <f t="shared" si="12"/>
        <v>0</v>
      </c>
      <c r="S178" s="137">
        <v>0</v>
      </c>
      <c r="T178" s="138">
        <f t="shared" si="13"/>
        <v>0</v>
      </c>
      <c r="AR178" s="139" t="s">
        <v>357</v>
      </c>
      <c r="AT178" s="139" t="s">
        <v>242</v>
      </c>
      <c r="AU178" s="139" t="s">
        <v>82</v>
      </c>
      <c r="AY178" s="17" t="s">
        <v>158</v>
      </c>
      <c r="BE178" s="140">
        <f t="shared" si="14"/>
        <v>0</v>
      </c>
      <c r="BF178" s="140">
        <f t="shared" si="15"/>
        <v>0</v>
      </c>
      <c r="BG178" s="140">
        <f t="shared" si="16"/>
        <v>0</v>
      </c>
      <c r="BH178" s="140">
        <f t="shared" si="17"/>
        <v>0</v>
      </c>
      <c r="BI178" s="140">
        <f t="shared" si="18"/>
        <v>0</v>
      </c>
      <c r="BJ178" s="17" t="s">
        <v>80</v>
      </c>
      <c r="BK178" s="140">
        <f t="shared" si="19"/>
        <v>0</v>
      </c>
      <c r="BL178" s="17" t="s">
        <v>255</v>
      </c>
      <c r="BM178" s="139" t="s">
        <v>882</v>
      </c>
    </row>
    <row r="179" spans="2:65" s="1" customFormat="1" ht="24.2" customHeight="1">
      <c r="B179" s="128"/>
      <c r="C179" s="159" t="s">
        <v>524</v>
      </c>
      <c r="D179" s="159" t="s">
        <v>242</v>
      </c>
      <c r="E179" s="160" t="s">
        <v>4616</v>
      </c>
      <c r="F179" s="161" t="s">
        <v>4617</v>
      </c>
      <c r="G179" s="162" t="s">
        <v>3888</v>
      </c>
      <c r="H179" s="163">
        <v>3</v>
      </c>
      <c r="I179" s="188"/>
      <c r="J179" s="164">
        <f t="shared" si="10"/>
        <v>0</v>
      </c>
      <c r="K179" s="161" t="s">
        <v>1</v>
      </c>
      <c r="L179" s="165"/>
      <c r="M179" s="166" t="s">
        <v>1</v>
      </c>
      <c r="N179" s="167" t="s">
        <v>37</v>
      </c>
      <c r="O179" s="137">
        <v>0</v>
      </c>
      <c r="P179" s="137">
        <f t="shared" si="11"/>
        <v>0</v>
      </c>
      <c r="Q179" s="137">
        <v>0</v>
      </c>
      <c r="R179" s="137">
        <f t="shared" si="12"/>
        <v>0</v>
      </c>
      <c r="S179" s="137">
        <v>0</v>
      </c>
      <c r="T179" s="138">
        <f t="shared" si="13"/>
        <v>0</v>
      </c>
      <c r="AR179" s="139" t="s">
        <v>357</v>
      </c>
      <c r="AT179" s="139" t="s">
        <v>242</v>
      </c>
      <c r="AU179" s="139" t="s">
        <v>82</v>
      </c>
      <c r="AY179" s="17" t="s">
        <v>158</v>
      </c>
      <c r="BE179" s="140">
        <f t="shared" si="14"/>
        <v>0</v>
      </c>
      <c r="BF179" s="140">
        <f t="shared" si="15"/>
        <v>0</v>
      </c>
      <c r="BG179" s="140">
        <f t="shared" si="16"/>
        <v>0</v>
      </c>
      <c r="BH179" s="140">
        <f t="shared" si="17"/>
        <v>0</v>
      </c>
      <c r="BI179" s="140">
        <f t="shared" si="18"/>
        <v>0</v>
      </c>
      <c r="BJ179" s="17" t="s">
        <v>80</v>
      </c>
      <c r="BK179" s="140">
        <f t="shared" si="19"/>
        <v>0</v>
      </c>
      <c r="BL179" s="17" t="s">
        <v>255</v>
      </c>
      <c r="BM179" s="139" t="s">
        <v>892</v>
      </c>
    </row>
    <row r="180" spans="2:65" s="1" customFormat="1" ht="16.5" customHeight="1">
      <c r="B180" s="128"/>
      <c r="C180" s="159" t="s">
        <v>542</v>
      </c>
      <c r="D180" s="159" t="s">
        <v>242</v>
      </c>
      <c r="E180" s="160" t="s">
        <v>4618</v>
      </c>
      <c r="F180" s="161" t="s">
        <v>4619</v>
      </c>
      <c r="G180" s="162" t="s">
        <v>237</v>
      </c>
      <c r="H180" s="163">
        <v>45</v>
      </c>
      <c r="I180" s="188"/>
      <c r="J180" s="164">
        <f t="shared" si="10"/>
        <v>0</v>
      </c>
      <c r="K180" s="161" t="s">
        <v>1</v>
      </c>
      <c r="L180" s="165"/>
      <c r="M180" s="166" t="s">
        <v>1</v>
      </c>
      <c r="N180" s="167" t="s">
        <v>37</v>
      </c>
      <c r="O180" s="137">
        <v>0</v>
      </c>
      <c r="P180" s="137">
        <f t="shared" si="11"/>
        <v>0</v>
      </c>
      <c r="Q180" s="137">
        <v>0</v>
      </c>
      <c r="R180" s="137">
        <f t="shared" si="12"/>
        <v>0</v>
      </c>
      <c r="S180" s="137">
        <v>0</v>
      </c>
      <c r="T180" s="138">
        <f t="shared" si="13"/>
        <v>0</v>
      </c>
      <c r="AR180" s="139" t="s">
        <v>357</v>
      </c>
      <c r="AT180" s="139" t="s">
        <v>242</v>
      </c>
      <c r="AU180" s="139" t="s">
        <v>82</v>
      </c>
      <c r="AY180" s="17" t="s">
        <v>158</v>
      </c>
      <c r="BE180" s="140">
        <f t="shared" si="14"/>
        <v>0</v>
      </c>
      <c r="BF180" s="140">
        <f t="shared" si="15"/>
        <v>0</v>
      </c>
      <c r="BG180" s="140">
        <f t="shared" si="16"/>
        <v>0</v>
      </c>
      <c r="BH180" s="140">
        <f t="shared" si="17"/>
        <v>0</v>
      </c>
      <c r="BI180" s="140">
        <f t="shared" si="18"/>
        <v>0</v>
      </c>
      <c r="BJ180" s="17" t="s">
        <v>80</v>
      </c>
      <c r="BK180" s="140">
        <f t="shared" si="19"/>
        <v>0</v>
      </c>
      <c r="BL180" s="17" t="s">
        <v>255</v>
      </c>
      <c r="BM180" s="139" t="s">
        <v>905</v>
      </c>
    </row>
    <row r="181" spans="2:65" s="1" customFormat="1" ht="16.5" customHeight="1">
      <c r="B181" s="128"/>
      <c r="C181" s="159" t="s">
        <v>554</v>
      </c>
      <c r="D181" s="159" t="s">
        <v>242</v>
      </c>
      <c r="E181" s="160" t="s">
        <v>4620</v>
      </c>
      <c r="F181" s="161" t="s">
        <v>4621</v>
      </c>
      <c r="G181" s="162" t="s">
        <v>237</v>
      </c>
      <c r="H181" s="163">
        <v>10</v>
      </c>
      <c r="I181" s="188"/>
      <c r="J181" s="164">
        <f t="shared" si="10"/>
        <v>0</v>
      </c>
      <c r="K181" s="161" t="s">
        <v>1</v>
      </c>
      <c r="L181" s="165"/>
      <c r="M181" s="166" t="s">
        <v>1</v>
      </c>
      <c r="N181" s="167" t="s">
        <v>37</v>
      </c>
      <c r="O181" s="137">
        <v>0</v>
      </c>
      <c r="P181" s="137">
        <f t="shared" si="11"/>
        <v>0</v>
      </c>
      <c r="Q181" s="137">
        <v>0</v>
      </c>
      <c r="R181" s="137">
        <f t="shared" si="12"/>
        <v>0</v>
      </c>
      <c r="S181" s="137">
        <v>0</v>
      </c>
      <c r="T181" s="138">
        <f t="shared" si="13"/>
        <v>0</v>
      </c>
      <c r="AR181" s="139" t="s">
        <v>357</v>
      </c>
      <c r="AT181" s="139" t="s">
        <v>242</v>
      </c>
      <c r="AU181" s="139" t="s">
        <v>82</v>
      </c>
      <c r="AY181" s="17" t="s">
        <v>158</v>
      </c>
      <c r="BE181" s="140">
        <f t="shared" si="14"/>
        <v>0</v>
      </c>
      <c r="BF181" s="140">
        <f t="shared" si="15"/>
        <v>0</v>
      </c>
      <c r="BG181" s="140">
        <f t="shared" si="16"/>
        <v>0</v>
      </c>
      <c r="BH181" s="140">
        <f t="shared" si="17"/>
        <v>0</v>
      </c>
      <c r="BI181" s="140">
        <f t="shared" si="18"/>
        <v>0</v>
      </c>
      <c r="BJ181" s="17" t="s">
        <v>80</v>
      </c>
      <c r="BK181" s="140">
        <f t="shared" si="19"/>
        <v>0</v>
      </c>
      <c r="BL181" s="17" t="s">
        <v>255</v>
      </c>
      <c r="BM181" s="139" t="s">
        <v>916</v>
      </c>
    </row>
    <row r="182" spans="2:65" s="1" customFormat="1" ht="16.5" customHeight="1">
      <c r="B182" s="128"/>
      <c r="C182" s="159" t="s">
        <v>558</v>
      </c>
      <c r="D182" s="159" t="s">
        <v>242</v>
      </c>
      <c r="E182" s="160" t="s">
        <v>868</v>
      </c>
      <c r="F182" s="161" t="s">
        <v>4622</v>
      </c>
      <c r="G182" s="162" t="s">
        <v>237</v>
      </c>
      <c r="H182" s="163">
        <v>58</v>
      </c>
      <c r="I182" s="188"/>
      <c r="J182" s="164">
        <f t="shared" si="10"/>
        <v>0</v>
      </c>
      <c r="K182" s="161" t="s">
        <v>1</v>
      </c>
      <c r="L182" s="165"/>
      <c r="M182" s="166" t="s">
        <v>1</v>
      </c>
      <c r="N182" s="167" t="s">
        <v>37</v>
      </c>
      <c r="O182" s="137">
        <v>0</v>
      </c>
      <c r="P182" s="137">
        <f t="shared" si="11"/>
        <v>0</v>
      </c>
      <c r="Q182" s="137">
        <v>0</v>
      </c>
      <c r="R182" s="137">
        <f t="shared" si="12"/>
        <v>0</v>
      </c>
      <c r="S182" s="137">
        <v>0</v>
      </c>
      <c r="T182" s="138">
        <f t="shared" si="13"/>
        <v>0</v>
      </c>
      <c r="AR182" s="139" t="s">
        <v>357</v>
      </c>
      <c r="AT182" s="139" t="s">
        <v>242</v>
      </c>
      <c r="AU182" s="139" t="s">
        <v>82</v>
      </c>
      <c r="AY182" s="17" t="s">
        <v>158</v>
      </c>
      <c r="BE182" s="140">
        <f t="shared" si="14"/>
        <v>0</v>
      </c>
      <c r="BF182" s="140">
        <f t="shared" si="15"/>
        <v>0</v>
      </c>
      <c r="BG182" s="140">
        <f t="shared" si="16"/>
        <v>0</v>
      </c>
      <c r="BH182" s="140">
        <f t="shared" si="17"/>
        <v>0</v>
      </c>
      <c r="BI182" s="140">
        <f t="shared" si="18"/>
        <v>0</v>
      </c>
      <c r="BJ182" s="17" t="s">
        <v>80</v>
      </c>
      <c r="BK182" s="140">
        <f t="shared" si="19"/>
        <v>0</v>
      </c>
      <c r="BL182" s="17" t="s">
        <v>255</v>
      </c>
      <c r="BM182" s="139" t="s">
        <v>928</v>
      </c>
    </row>
    <row r="183" spans="2:65" s="1" customFormat="1" ht="16.5" customHeight="1">
      <c r="B183" s="128"/>
      <c r="C183" s="159" t="s">
        <v>566</v>
      </c>
      <c r="D183" s="159" t="s">
        <v>242</v>
      </c>
      <c r="E183" s="160" t="s">
        <v>178</v>
      </c>
      <c r="F183" s="161" t="s">
        <v>4623</v>
      </c>
      <c r="G183" s="162" t="s">
        <v>237</v>
      </c>
      <c r="H183" s="163">
        <v>26</v>
      </c>
      <c r="I183" s="188"/>
      <c r="J183" s="164">
        <f t="shared" si="10"/>
        <v>0</v>
      </c>
      <c r="K183" s="161" t="s">
        <v>1</v>
      </c>
      <c r="L183" s="165"/>
      <c r="M183" s="166" t="s">
        <v>1</v>
      </c>
      <c r="N183" s="167" t="s">
        <v>37</v>
      </c>
      <c r="O183" s="137">
        <v>0</v>
      </c>
      <c r="P183" s="137">
        <f t="shared" si="11"/>
        <v>0</v>
      </c>
      <c r="Q183" s="137">
        <v>0</v>
      </c>
      <c r="R183" s="137">
        <f t="shared" si="12"/>
        <v>0</v>
      </c>
      <c r="S183" s="137">
        <v>0</v>
      </c>
      <c r="T183" s="138">
        <f t="shared" si="13"/>
        <v>0</v>
      </c>
      <c r="AR183" s="139" t="s">
        <v>357</v>
      </c>
      <c r="AT183" s="139" t="s">
        <v>242</v>
      </c>
      <c r="AU183" s="139" t="s">
        <v>82</v>
      </c>
      <c r="AY183" s="17" t="s">
        <v>158</v>
      </c>
      <c r="BE183" s="140">
        <f t="shared" si="14"/>
        <v>0</v>
      </c>
      <c r="BF183" s="140">
        <f t="shared" si="15"/>
        <v>0</v>
      </c>
      <c r="BG183" s="140">
        <f t="shared" si="16"/>
        <v>0</v>
      </c>
      <c r="BH183" s="140">
        <f t="shared" si="17"/>
        <v>0</v>
      </c>
      <c r="BI183" s="140">
        <f t="shared" si="18"/>
        <v>0</v>
      </c>
      <c r="BJ183" s="17" t="s">
        <v>80</v>
      </c>
      <c r="BK183" s="140">
        <f t="shared" si="19"/>
        <v>0</v>
      </c>
      <c r="BL183" s="17" t="s">
        <v>255</v>
      </c>
      <c r="BM183" s="139" t="s">
        <v>936</v>
      </c>
    </row>
    <row r="184" spans="2:65" s="1" customFormat="1" ht="16.5" customHeight="1">
      <c r="B184" s="128"/>
      <c r="C184" s="159" t="s">
        <v>571</v>
      </c>
      <c r="D184" s="159" t="s">
        <v>242</v>
      </c>
      <c r="E184" s="160" t="s">
        <v>4624</v>
      </c>
      <c r="F184" s="161" t="s">
        <v>4625</v>
      </c>
      <c r="G184" s="162" t="s">
        <v>237</v>
      </c>
      <c r="H184" s="163">
        <v>16</v>
      </c>
      <c r="I184" s="188"/>
      <c r="J184" s="164">
        <f t="shared" si="10"/>
        <v>0</v>
      </c>
      <c r="K184" s="161" t="s">
        <v>1</v>
      </c>
      <c r="L184" s="165"/>
      <c r="M184" s="166" t="s">
        <v>1</v>
      </c>
      <c r="N184" s="167" t="s">
        <v>37</v>
      </c>
      <c r="O184" s="137">
        <v>0</v>
      </c>
      <c r="P184" s="137">
        <f t="shared" si="11"/>
        <v>0</v>
      </c>
      <c r="Q184" s="137">
        <v>0</v>
      </c>
      <c r="R184" s="137">
        <f t="shared" si="12"/>
        <v>0</v>
      </c>
      <c r="S184" s="137">
        <v>0</v>
      </c>
      <c r="T184" s="138">
        <f t="shared" si="13"/>
        <v>0</v>
      </c>
      <c r="AR184" s="139" t="s">
        <v>357</v>
      </c>
      <c r="AT184" s="139" t="s">
        <v>242</v>
      </c>
      <c r="AU184" s="139" t="s">
        <v>82</v>
      </c>
      <c r="AY184" s="17" t="s">
        <v>158</v>
      </c>
      <c r="BE184" s="140">
        <f t="shared" si="14"/>
        <v>0</v>
      </c>
      <c r="BF184" s="140">
        <f t="shared" si="15"/>
        <v>0</v>
      </c>
      <c r="BG184" s="140">
        <f t="shared" si="16"/>
        <v>0</v>
      </c>
      <c r="BH184" s="140">
        <f t="shared" si="17"/>
        <v>0</v>
      </c>
      <c r="BI184" s="140">
        <f t="shared" si="18"/>
        <v>0</v>
      </c>
      <c r="BJ184" s="17" t="s">
        <v>80</v>
      </c>
      <c r="BK184" s="140">
        <f t="shared" si="19"/>
        <v>0</v>
      </c>
      <c r="BL184" s="17" t="s">
        <v>255</v>
      </c>
      <c r="BM184" s="139" t="s">
        <v>948</v>
      </c>
    </row>
    <row r="185" spans="2:65" s="1" customFormat="1" ht="16.5" customHeight="1">
      <c r="B185" s="128"/>
      <c r="C185" s="159" t="s">
        <v>600</v>
      </c>
      <c r="D185" s="159" t="s">
        <v>242</v>
      </c>
      <c r="E185" s="160" t="s">
        <v>4626</v>
      </c>
      <c r="F185" s="161" t="s">
        <v>4627</v>
      </c>
      <c r="G185" s="162" t="s">
        <v>237</v>
      </c>
      <c r="H185" s="163">
        <v>16</v>
      </c>
      <c r="I185" s="188"/>
      <c r="J185" s="164">
        <f t="shared" si="10"/>
        <v>0</v>
      </c>
      <c r="K185" s="161" t="s">
        <v>1</v>
      </c>
      <c r="L185" s="165"/>
      <c r="M185" s="166" t="s">
        <v>1</v>
      </c>
      <c r="N185" s="167" t="s">
        <v>37</v>
      </c>
      <c r="O185" s="137">
        <v>0</v>
      </c>
      <c r="P185" s="137">
        <f t="shared" si="11"/>
        <v>0</v>
      </c>
      <c r="Q185" s="137">
        <v>0</v>
      </c>
      <c r="R185" s="137">
        <f t="shared" si="12"/>
        <v>0</v>
      </c>
      <c r="S185" s="137">
        <v>0</v>
      </c>
      <c r="T185" s="138">
        <f t="shared" si="13"/>
        <v>0</v>
      </c>
      <c r="AR185" s="139" t="s">
        <v>357</v>
      </c>
      <c r="AT185" s="139" t="s">
        <v>242</v>
      </c>
      <c r="AU185" s="139" t="s">
        <v>82</v>
      </c>
      <c r="AY185" s="17" t="s">
        <v>158</v>
      </c>
      <c r="BE185" s="140">
        <f t="shared" si="14"/>
        <v>0</v>
      </c>
      <c r="BF185" s="140">
        <f t="shared" si="15"/>
        <v>0</v>
      </c>
      <c r="BG185" s="140">
        <f t="shared" si="16"/>
        <v>0</v>
      </c>
      <c r="BH185" s="140">
        <f t="shared" si="17"/>
        <v>0</v>
      </c>
      <c r="BI185" s="140">
        <f t="shared" si="18"/>
        <v>0</v>
      </c>
      <c r="BJ185" s="17" t="s">
        <v>80</v>
      </c>
      <c r="BK185" s="140">
        <f t="shared" si="19"/>
        <v>0</v>
      </c>
      <c r="BL185" s="17" t="s">
        <v>255</v>
      </c>
      <c r="BM185" s="139" t="s">
        <v>965</v>
      </c>
    </row>
    <row r="186" spans="2:65" s="1" customFormat="1" ht="16.5" customHeight="1">
      <c r="B186" s="128"/>
      <c r="C186" s="159" t="s">
        <v>619</v>
      </c>
      <c r="D186" s="159" t="s">
        <v>242</v>
      </c>
      <c r="E186" s="160" t="s">
        <v>4628</v>
      </c>
      <c r="F186" s="161" t="s">
        <v>4560</v>
      </c>
      <c r="G186" s="162" t="s">
        <v>4548</v>
      </c>
      <c r="H186" s="163">
        <v>1</v>
      </c>
      <c r="I186" s="188"/>
      <c r="J186" s="164">
        <f t="shared" si="10"/>
        <v>0</v>
      </c>
      <c r="K186" s="161" t="s">
        <v>1</v>
      </c>
      <c r="L186" s="165"/>
      <c r="M186" s="166" t="s">
        <v>1</v>
      </c>
      <c r="N186" s="167" t="s">
        <v>37</v>
      </c>
      <c r="O186" s="137">
        <v>0</v>
      </c>
      <c r="P186" s="137">
        <f t="shared" si="11"/>
        <v>0</v>
      </c>
      <c r="Q186" s="137">
        <v>0</v>
      </c>
      <c r="R186" s="137">
        <f t="shared" si="12"/>
        <v>0</v>
      </c>
      <c r="S186" s="137">
        <v>0</v>
      </c>
      <c r="T186" s="138">
        <f t="shared" si="13"/>
        <v>0</v>
      </c>
      <c r="AR186" s="139" t="s">
        <v>357</v>
      </c>
      <c r="AT186" s="139" t="s">
        <v>242</v>
      </c>
      <c r="AU186" s="139" t="s">
        <v>82</v>
      </c>
      <c r="AY186" s="17" t="s">
        <v>158</v>
      </c>
      <c r="BE186" s="140">
        <f t="shared" si="14"/>
        <v>0</v>
      </c>
      <c r="BF186" s="140">
        <f t="shared" si="15"/>
        <v>0</v>
      </c>
      <c r="BG186" s="140">
        <f t="shared" si="16"/>
        <v>0</v>
      </c>
      <c r="BH186" s="140">
        <f t="shared" si="17"/>
        <v>0</v>
      </c>
      <c r="BI186" s="140">
        <f t="shared" si="18"/>
        <v>0</v>
      </c>
      <c r="BJ186" s="17" t="s">
        <v>80</v>
      </c>
      <c r="BK186" s="140">
        <f t="shared" si="19"/>
        <v>0</v>
      </c>
      <c r="BL186" s="17" t="s">
        <v>255</v>
      </c>
      <c r="BM186" s="139" t="s">
        <v>975</v>
      </c>
    </row>
    <row r="187" spans="2:65" s="1" customFormat="1" ht="21.75" customHeight="1">
      <c r="B187" s="128"/>
      <c r="C187" s="129" t="s">
        <v>639</v>
      </c>
      <c r="D187" s="129" t="s">
        <v>160</v>
      </c>
      <c r="E187" s="130" t="s">
        <v>4629</v>
      </c>
      <c r="F187" s="131" t="s">
        <v>4630</v>
      </c>
      <c r="G187" s="132" t="s">
        <v>3865</v>
      </c>
      <c r="H187" s="133">
        <v>8</v>
      </c>
      <c r="I187" s="184"/>
      <c r="J187" s="134">
        <f t="shared" si="10"/>
        <v>0</v>
      </c>
      <c r="K187" s="131" t="s">
        <v>1</v>
      </c>
      <c r="L187" s="29"/>
      <c r="M187" s="135" t="s">
        <v>1</v>
      </c>
      <c r="N187" s="136" t="s">
        <v>37</v>
      </c>
      <c r="O187" s="137">
        <v>0</v>
      </c>
      <c r="P187" s="137">
        <f t="shared" si="11"/>
        <v>0</v>
      </c>
      <c r="Q187" s="137">
        <v>0</v>
      </c>
      <c r="R187" s="137">
        <f t="shared" si="12"/>
        <v>0</v>
      </c>
      <c r="S187" s="137">
        <v>0</v>
      </c>
      <c r="T187" s="138">
        <f t="shared" si="13"/>
        <v>0</v>
      </c>
      <c r="AR187" s="139" t="s">
        <v>255</v>
      </c>
      <c r="AT187" s="139" t="s">
        <v>160</v>
      </c>
      <c r="AU187" s="139" t="s">
        <v>82</v>
      </c>
      <c r="AY187" s="17" t="s">
        <v>158</v>
      </c>
      <c r="BE187" s="140">
        <f t="shared" si="14"/>
        <v>0</v>
      </c>
      <c r="BF187" s="140">
        <f t="shared" si="15"/>
        <v>0</v>
      </c>
      <c r="BG187" s="140">
        <f t="shared" si="16"/>
        <v>0</v>
      </c>
      <c r="BH187" s="140">
        <f t="shared" si="17"/>
        <v>0</v>
      </c>
      <c r="BI187" s="140">
        <f t="shared" si="18"/>
        <v>0</v>
      </c>
      <c r="BJ187" s="17" t="s">
        <v>80</v>
      </c>
      <c r="BK187" s="140">
        <f t="shared" si="19"/>
        <v>0</v>
      </c>
      <c r="BL187" s="17" t="s">
        <v>255</v>
      </c>
      <c r="BM187" s="139" t="s">
        <v>985</v>
      </c>
    </row>
    <row r="188" spans="2:65" s="1" customFormat="1" ht="16.5" customHeight="1">
      <c r="B188" s="128"/>
      <c r="C188" s="129" t="s">
        <v>644</v>
      </c>
      <c r="D188" s="129" t="s">
        <v>160</v>
      </c>
      <c r="E188" s="130" t="s">
        <v>4631</v>
      </c>
      <c r="F188" s="131" t="s">
        <v>4632</v>
      </c>
      <c r="G188" s="132" t="s">
        <v>237</v>
      </c>
      <c r="H188" s="133">
        <v>55</v>
      </c>
      <c r="I188" s="184"/>
      <c r="J188" s="134">
        <f t="shared" si="10"/>
        <v>0</v>
      </c>
      <c r="K188" s="131" t="s">
        <v>1</v>
      </c>
      <c r="L188" s="29"/>
      <c r="M188" s="135" t="s">
        <v>1</v>
      </c>
      <c r="N188" s="136" t="s">
        <v>37</v>
      </c>
      <c r="O188" s="137">
        <v>0</v>
      </c>
      <c r="P188" s="137">
        <f t="shared" si="11"/>
        <v>0</v>
      </c>
      <c r="Q188" s="137">
        <v>0</v>
      </c>
      <c r="R188" s="137">
        <f t="shared" si="12"/>
        <v>0</v>
      </c>
      <c r="S188" s="137">
        <v>0</v>
      </c>
      <c r="T188" s="138">
        <f t="shared" si="13"/>
        <v>0</v>
      </c>
      <c r="AR188" s="139" t="s">
        <v>255</v>
      </c>
      <c r="AT188" s="139" t="s">
        <v>160</v>
      </c>
      <c r="AU188" s="139" t="s">
        <v>82</v>
      </c>
      <c r="AY188" s="17" t="s">
        <v>158</v>
      </c>
      <c r="BE188" s="140">
        <f t="shared" si="14"/>
        <v>0</v>
      </c>
      <c r="BF188" s="140">
        <f t="shared" si="15"/>
        <v>0</v>
      </c>
      <c r="BG188" s="140">
        <f t="shared" si="16"/>
        <v>0</v>
      </c>
      <c r="BH188" s="140">
        <f t="shared" si="17"/>
        <v>0</v>
      </c>
      <c r="BI188" s="140">
        <f t="shared" si="18"/>
        <v>0</v>
      </c>
      <c r="BJ188" s="17" t="s">
        <v>80</v>
      </c>
      <c r="BK188" s="140">
        <f t="shared" si="19"/>
        <v>0</v>
      </c>
      <c r="BL188" s="17" t="s">
        <v>255</v>
      </c>
      <c r="BM188" s="139" t="s">
        <v>1008</v>
      </c>
    </row>
    <row r="189" spans="2:65" s="1" customFormat="1" ht="16.5" customHeight="1">
      <c r="B189" s="128"/>
      <c r="C189" s="129" t="s">
        <v>649</v>
      </c>
      <c r="D189" s="129" t="s">
        <v>160</v>
      </c>
      <c r="E189" s="130" t="s">
        <v>4633</v>
      </c>
      <c r="F189" s="131" t="s">
        <v>4634</v>
      </c>
      <c r="G189" s="132" t="s">
        <v>237</v>
      </c>
      <c r="H189" s="133">
        <v>116</v>
      </c>
      <c r="I189" s="184"/>
      <c r="J189" s="134">
        <f t="shared" si="10"/>
        <v>0</v>
      </c>
      <c r="K189" s="131" t="s">
        <v>1</v>
      </c>
      <c r="L189" s="29"/>
      <c r="M189" s="135" t="s">
        <v>1</v>
      </c>
      <c r="N189" s="136" t="s">
        <v>37</v>
      </c>
      <c r="O189" s="137">
        <v>0</v>
      </c>
      <c r="P189" s="137">
        <f t="shared" si="11"/>
        <v>0</v>
      </c>
      <c r="Q189" s="137">
        <v>0</v>
      </c>
      <c r="R189" s="137">
        <f t="shared" si="12"/>
        <v>0</v>
      </c>
      <c r="S189" s="137">
        <v>0</v>
      </c>
      <c r="T189" s="138">
        <f t="shared" si="13"/>
        <v>0</v>
      </c>
      <c r="AR189" s="139" t="s">
        <v>255</v>
      </c>
      <c r="AT189" s="139" t="s">
        <v>160</v>
      </c>
      <c r="AU189" s="139" t="s">
        <v>82</v>
      </c>
      <c r="AY189" s="17" t="s">
        <v>158</v>
      </c>
      <c r="BE189" s="140">
        <f t="shared" si="14"/>
        <v>0</v>
      </c>
      <c r="BF189" s="140">
        <f t="shared" si="15"/>
        <v>0</v>
      </c>
      <c r="BG189" s="140">
        <f t="shared" si="16"/>
        <v>0</v>
      </c>
      <c r="BH189" s="140">
        <f t="shared" si="17"/>
        <v>0</v>
      </c>
      <c r="BI189" s="140">
        <f t="shared" si="18"/>
        <v>0</v>
      </c>
      <c r="BJ189" s="17" t="s">
        <v>80</v>
      </c>
      <c r="BK189" s="140">
        <f t="shared" si="19"/>
        <v>0</v>
      </c>
      <c r="BL189" s="17" t="s">
        <v>255</v>
      </c>
      <c r="BM189" s="139" t="s">
        <v>1020</v>
      </c>
    </row>
    <row r="190" spans="2:65" s="1" customFormat="1" ht="16.5" customHeight="1">
      <c r="B190" s="128"/>
      <c r="C190" s="129" t="s">
        <v>653</v>
      </c>
      <c r="D190" s="129" t="s">
        <v>160</v>
      </c>
      <c r="E190" s="130" t="s">
        <v>4635</v>
      </c>
      <c r="F190" s="131" t="s">
        <v>4636</v>
      </c>
      <c r="G190" s="132" t="s">
        <v>4304</v>
      </c>
      <c r="H190" s="133">
        <v>1</v>
      </c>
      <c r="I190" s="184"/>
      <c r="J190" s="134">
        <f t="shared" si="10"/>
        <v>0</v>
      </c>
      <c r="K190" s="131" t="s">
        <v>1</v>
      </c>
      <c r="L190" s="29"/>
      <c r="M190" s="135" t="s">
        <v>1</v>
      </c>
      <c r="N190" s="136" t="s">
        <v>37</v>
      </c>
      <c r="O190" s="137">
        <v>0</v>
      </c>
      <c r="P190" s="137">
        <f t="shared" si="11"/>
        <v>0</v>
      </c>
      <c r="Q190" s="137">
        <v>0</v>
      </c>
      <c r="R190" s="137">
        <f t="shared" si="12"/>
        <v>0</v>
      </c>
      <c r="S190" s="137">
        <v>0</v>
      </c>
      <c r="T190" s="138">
        <f t="shared" si="13"/>
        <v>0</v>
      </c>
      <c r="AR190" s="139" t="s">
        <v>255</v>
      </c>
      <c r="AT190" s="139" t="s">
        <v>160</v>
      </c>
      <c r="AU190" s="139" t="s">
        <v>82</v>
      </c>
      <c r="AY190" s="17" t="s">
        <v>158</v>
      </c>
      <c r="BE190" s="140">
        <f t="shared" si="14"/>
        <v>0</v>
      </c>
      <c r="BF190" s="140">
        <f t="shared" si="15"/>
        <v>0</v>
      </c>
      <c r="BG190" s="140">
        <f t="shared" si="16"/>
        <v>0</v>
      </c>
      <c r="BH190" s="140">
        <f t="shared" si="17"/>
        <v>0</v>
      </c>
      <c r="BI190" s="140">
        <f t="shared" si="18"/>
        <v>0</v>
      </c>
      <c r="BJ190" s="17" t="s">
        <v>80</v>
      </c>
      <c r="BK190" s="140">
        <f t="shared" si="19"/>
        <v>0</v>
      </c>
      <c r="BL190" s="17" t="s">
        <v>255</v>
      </c>
      <c r="BM190" s="139" t="s">
        <v>1042</v>
      </c>
    </row>
    <row r="191" spans="2:65" s="1" customFormat="1" ht="16.5" customHeight="1">
      <c r="B191" s="128"/>
      <c r="C191" s="129" t="s">
        <v>665</v>
      </c>
      <c r="D191" s="129" t="s">
        <v>160</v>
      </c>
      <c r="E191" s="130" t="s">
        <v>4637</v>
      </c>
      <c r="F191" s="131" t="s">
        <v>4638</v>
      </c>
      <c r="G191" s="132" t="s">
        <v>3865</v>
      </c>
      <c r="H191" s="133">
        <v>4</v>
      </c>
      <c r="I191" s="184"/>
      <c r="J191" s="134">
        <f t="shared" si="10"/>
        <v>0</v>
      </c>
      <c r="K191" s="131" t="s">
        <v>1</v>
      </c>
      <c r="L191" s="29"/>
      <c r="M191" s="135" t="s">
        <v>1</v>
      </c>
      <c r="N191" s="136" t="s">
        <v>37</v>
      </c>
      <c r="O191" s="137">
        <v>0</v>
      </c>
      <c r="P191" s="137">
        <f t="shared" si="11"/>
        <v>0</v>
      </c>
      <c r="Q191" s="137">
        <v>0</v>
      </c>
      <c r="R191" s="137">
        <f t="shared" si="12"/>
        <v>0</v>
      </c>
      <c r="S191" s="137">
        <v>0</v>
      </c>
      <c r="T191" s="138">
        <f t="shared" si="13"/>
        <v>0</v>
      </c>
      <c r="AR191" s="139" t="s">
        <v>255</v>
      </c>
      <c r="AT191" s="139" t="s">
        <v>160</v>
      </c>
      <c r="AU191" s="139" t="s">
        <v>82</v>
      </c>
      <c r="AY191" s="17" t="s">
        <v>158</v>
      </c>
      <c r="BE191" s="140">
        <f t="shared" si="14"/>
        <v>0</v>
      </c>
      <c r="BF191" s="140">
        <f t="shared" si="15"/>
        <v>0</v>
      </c>
      <c r="BG191" s="140">
        <f t="shared" si="16"/>
        <v>0</v>
      </c>
      <c r="BH191" s="140">
        <f t="shared" si="17"/>
        <v>0</v>
      </c>
      <c r="BI191" s="140">
        <f t="shared" si="18"/>
        <v>0</v>
      </c>
      <c r="BJ191" s="17" t="s">
        <v>80</v>
      </c>
      <c r="BK191" s="140">
        <f t="shared" si="19"/>
        <v>0</v>
      </c>
      <c r="BL191" s="17" t="s">
        <v>255</v>
      </c>
      <c r="BM191" s="139" t="s">
        <v>1060</v>
      </c>
    </row>
    <row r="192" spans="2:65" s="1" customFormat="1" ht="16.5" customHeight="1">
      <c r="B192" s="128"/>
      <c r="C192" s="129" t="s">
        <v>671</v>
      </c>
      <c r="D192" s="129" t="s">
        <v>160</v>
      </c>
      <c r="E192" s="130" t="s">
        <v>4639</v>
      </c>
      <c r="F192" s="131" t="s">
        <v>4640</v>
      </c>
      <c r="G192" s="132" t="s">
        <v>4304</v>
      </c>
      <c r="H192" s="133">
        <v>1</v>
      </c>
      <c r="I192" s="184"/>
      <c r="J192" s="134">
        <f t="shared" si="10"/>
        <v>0</v>
      </c>
      <c r="K192" s="131" t="s">
        <v>1</v>
      </c>
      <c r="L192" s="29"/>
      <c r="M192" s="135" t="s">
        <v>1</v>
      </c>
      <c r="N192" s="136" t="s">
        <v>37</v>
      </c>
      <c r="O192" s="137">
        <v>0</v>
      </c>
      <c r="P192" s="137">
        <f t="shared" si="11"/>
        <v>0</v>
      </c>
      <c r="Q192" s="137">
        <v>0</v>
      </c>
      <c r="R192" s="137">
        <f t="shared" si="12"/>
        <v>0</v>
      </c>
      <c r="S192" s="137">
        <v>0</v>
      </c>
      <c r="T192" s="138">
        <f t="shared" si="13"/>
        <v>0</v>
      </c>
      <c r="AR192" s="139" t="s">
        <v>255</v>
      </c>
      <c r="AT192" s="139" t="s">
        <v>160</v>
      </c>
      <c r="AU192" s="139" t="s">
        <v>82</v>
      </c>
      <c r="AY192" s="17" t="s">
        <v>158</v>
      </c>
      <c r="BE192" s="140">
        <f t="shared" si="14"/>
        <v>0</v>
      </c>
      <c r="BF192" s="140">
        <f t="shared" si="15"/>
        <v>0</v>
      </c>
      <c r="BG192" s="140">
        <f t="shared" si="16"/>
        <v>0</v>
      </c>
      <c r="BH192" s="140">
        <f t="shared" si="17"/>
        <v>0</v>
      </c>
      <c r="BI192" s="140">
        <f t="shared" si="18"/>
        <v>0</v>
      </c>
      <c r="BJ192" s="17" t="s">
        <v>80</v>
      </c>
      <c r="BK192" s="140">
        <f t="shared" si="19"/>
        <v>0</v>
      </c>
      <c r="BL192" s="17" t="s">
        <v>255</v>
      </c>
      <c r="BM192" s="139" t="s">
        <v>1070</v>
      </c>
    </row>
    <row r="193" spans="2:65" s="11" customFormat="1" ht="22.9" customHeight="1">
      <c r="B193" s="117"/>
      <c r="D193" s="118" t="s">
        <v>71</v>
      </c>
      <c r="E193" s="126" t="s">
        <v>4641</v>
      </c>
      <c r="F193" s="126" t="s">
        <v>4642</v>
      </c>
      <c r="J193" s="127">
        <f>BK193</f>
        <v>0</v>
      </c>
      <c r="L193" s="117"/>
      <c r="M193" s="121"/>
      <c r="P193" s="122">
        <f>SUM(P194:P213)</f>
        <v>0</v>
      </c>
      <c r="R193" s="122">
        <f>SUM(R194:R213)</f>
        <v>0</v>
      </c>
      <c r="T193" s="123">
        <f>SUM(T194:T213)</f>
        <v>0</v>
      </c>
      <c r="AR193" s="118" t="s">
        <v>82</v>
      </c>
      <c r="AT193" s="124" t="s">
        <v>71</v>
      </c>
      <c r="AU193" s="124" t="s">
        <v>80</v>
      </c>
      <c r="AY193" s="118" t="s">
        <v>158</v>
      </c>
      <c r="BK193" s="125">
        <f>SUM(BK194:BK213)</f>
        <v>0</v>
      </c>
    </row>
    <row r="194" spans="2:65" s="1" customFormat="1" ht="16.5" customHeight="1">
      <c r="B194" s="128"/>
      <c r="C194" s="159" t="s">
        <v>682</v>
      </c>
      <c r="D194" s="159" t="s">
        <v>242</v>
      </c>
      <c r="E194" s="160" t="s">
        <v>4643</v>
      </c>
      <c r="F194" s="161" t="s">
        <v>4644</v>
      </c>
      <c r="G194" s="162" t="s">
        <v>237</v>
      </c>
      <c r="H194" s="163">
        <v>76</v>
      </c>
      <c r="I194" s="188"/>
      <c r="J194" s="164">
        <f t="shared" ref="J194:J213" si="20">ROUND(I194*H194,2)</f>
        <v>0</v>
      </c>
      <c r="K194" s="161" t="s">
        <v>1</v>
      </c>
      <c r="L194" s="165"/>
      <c r="M194" s="166" t="s">
        <v>1</v>
      </c>
      <c r="N194" s="167" t="s">
        <v>37</v>
      </c>
      <c r="O194" s="137">
        <v>0</v>
      </c>
      <c r="P194" s="137">
        <f t="shared" ref="P194:P213" si="21">O194*H194</f>
        <v>0</v>
      </c>
      <c r="Q194" s="137">
        <v>0</v>
      </c>
      <c r="R194" s="137">
        <f t="shared" ref="R194:R213" si="22">Q194*H194</f>
        <v>0</v>
      </c>
      <c r="S194" s="137">
        <v>0</v>
      </c>
      <c r="T194" s="138">
        <f t="shared" ref="T194:T213" si="23">S194*H194</f>
        <v>0</v>
      </c>
      <c r="AR194" s="139" t="s">
        <v>357</v>
      </c>
      <c r="AT194" s="139" t="s">
        <v>242</v>
      </c>
      <c r="AU194" s="139" t="s">
        <v>82</v>
      </c>
      <c r="AY194" s="17" t="s">
        <v>158</v>
      </c>
      <c r="BE194" s="140">
        <f t="shared" ref="BE194:BE213" si="24">IF(N194="základní",J194,0)</f>
        <v>0</v>
      </c>
      <c r="BF194" s="140">
        <f t="shared" ref="BF194:BF213" si="25">IF(N194="snížená",J194,0)</f>
        <v>0</v>
      </c>
      <c r="BG194" s="140">
        <f t="shared" ref="BG194:BG213" si="26">IF(N194="zákl. přenesená",J194,0)</f>
        <v>0</v>
      </c>
      <c r="BH194" s="140">
        <f t="shared" ref="BH194:BH213" si="27">IF(N194="sníž. přenesená",J194,0)</f>
        <v>0</v>
      </c>
      <c r="BI194" s="140">
        <f t="shared" ref="BI194:BI213" si="28">IF(N194="nulová",J194,0)</f>
        <v>0</v>
      </c>
      <c r="BJ194" s="17" t="s">
        <v>80</v>
      </c>
      <c r="BK194" s="140">
        <f t="shared" ref="BK194:BK213" si="29">ROUND(I194*H194,2)</f>
        <v>0</v>
      </c>
      <c r="BL194" s="17" t="s">
        <v>255</v>
      </c>
      <c r="BM194" s="139" t="s">
        <v>1082</v>
      </c>
    </row>
    <row r="195" spans="2:65" s="1" customFormat="1" ht="33" customHeight="1">
      <c r="B195" s="128"/>
      <c r="C195" s="159" t="s">
        <v>691</v>
      </c>
      <c r="D195" s="159" t="s">
        <v>242</v>
      </c>
      <c r="E195" s="160" t="s">
        <v>4645</v>
      </c>
      <c r="F195" s="161" t="s">
        <v>4646</v>
      </c>
      <c r="G195" s="162" t="s">
        <v>237</v>
      </c>
      <c r="H195" s="163">
        <v>34</v>
      </c>
      <c r="I195" s="188"/>
      <c r="J195" s="164">
        <f t="shared" si="20"/>
        <v>0</v>
      </c>
      <c r="K195" s="161" t="s">
        <v>1</v>
      </c>
      <c r="L195" s="165"/>
      <c r="M195" s="166" t="s">
        <v>1</v>
      </c>
      <c r="N195" s="167" t="s">
        <v>37</v>
      </c>
      <c r="O195" s="137">
        <v>0</v>
      </c>
      <c r="P195" s="137">
        <f t="shared" si="21"/>
        <v>0</v>
      </c>
      <c r="Q195" s="137">
        <v>0</v>
      </c>
      <c r="R195" s="137">
        <f t="shared" si="22"/>
        <v>0</v>
      </c>
      <c r="S195" s="137">
        <v>0</v>
      </c>
      <c r="T195" s="138">
        <f t="shared" si="23"/>
        <v>0</v>
      </c>
      <c r="AR195" s="139" t="s">
        <v>357</v>
      </c>
      <c r="AT195" s="139" t="s">
        <v>242</v>
      </c>
      <c r="AU195" s="139" t="s">
        <v>82</v>
      </c>
      <c r="AY195" s="17" t="s">
        <v>158</v>
      </c>
      <c r="BE195" s="140">
        <f t="shared" si="24"/>
        <v>0</v>
      </c>
      <c r="BF195" s="140">
        <f t="shared" si="25"/>
        <v>0</v>
      </c>
      <c r="BG195" s="140">
        <f t="shared" si="26"/>
        <v>0</v>
      </c>
      <c r="BH195" s="140">
        <f t="shared" si="27"/>
        <v>0</v>
      </c>
      <c r="BI195" s="140">
        <f t="shared" si="28"/>
        <v>0</v>
      </c>
      <c r="BJ195" s="17" t="s">
        <v>80</v>
      </c>
      <c r="BK195" s="140">
        <f t="shared" si="29"/>
        <v>0</v>
      </c>
      <c r="BL195" s="17" t="s">
        <v>255</v>
      </c>
      <c r="BM195" s="139" t="s">
        <v>1103</v>
      </c>
    </row>
    <row r="196" spans="2:65" s="1" customFormat="1" ht="78" customHeight="1">
      <c r="B196" s="128"/>
      <c r="C196" s="159" t="s">
        <v>701</v>
      </c>
      <c r="D196" s="159" t="s">
        <v>242</v>
      </c>
      <c r="E196" s="160" t="s">
        <v>4647</v>
      </c>
      <c r="F196" s="161" t="s">
        <v>4648</v>
      </c>
      <c r="G196" s="162" t="s">
        <v>4548</v>
      </c>
      <c r="H196" s="163">
        <v>1</v>
      </c>
      <c r="I196" s="188"/>
      <c r="J196" s="164">
        <f t="shared" si="20"/>
        <v>0</v>
      </c>
      <c r="K196" s="161" t="s">
        <v>1</v>
      </c>
      <c r="L196" s="165"/>
      <c r="M196" s="166" t="s">
        <v>1</v>
      </c>
      <c r="N196" s="167" t="s">
        <v>37</v>
      </c>
      <c r="O196" s="137">
        <v>0</v>
      </c>
      <c r="P196" s="137">
        <f t="shared" si="21"/>
        <v>0</v>
      </c>
      <c r="Q196" s="137">
        <v>0</v>
      </c>
      <c r="R196" s="137">
        <f t="shared" si="22"/>
        <v>0</v>
      </c>
      <c r="S196" s="137">
        <v>0</v>
      </c>
      <c r="T196" s="138">
        <f t="shared" si="23"/>
        <v>0</v>
      </c>
      <c r="AR196" s="139" t="s">
        <v>357</v>
      </c>
      <c r="AT196" s="139" t="s">
        <v>242</v>
      </c>
      <c r="AU196" s="139" t="s">
        <v>82</v>
      </c>
      <c r="AY196" s="17" t="s">
        <v>158</v>
      </c>
      <c r="BE196" s="140">
        <f t="shared" si="24"/>
        <v>0</v>
      </c>
      <c r="BF196" s="140">
        <f t="shared" si="25"/>
        <v>0</v>
      </c>
      <c r="BG196" s="140">
        <f t="shared" si="26"/>
        <v>0</v>
      </c>
      <c r="BH196" s="140">
        <f t="shared" si="27"/>
        <v>0</v>
      </c>
      <c r="BI196" s="140">
        <f t="shared" si="28"/>
        <v>0</v>
      </c>
      <c r="BJ196" s="17" t="s">
        <v>80</v>
      </c>
      <c r="BK196" s="140">
        <f t="shared" si="29"/>
        <v>0</v>
      </c>
      <c r="BL196" s="17" t="s">
        <v>255</v>
      </c>
      <c r="BM196" s="139" t="s">
        <v>1113</v>
      </c>
    </row>
    <row r="197" spans="2:65" s="1" customFormat="1" ht="24.2" customHeight="1">
      <c r="B197" s="128"/>
      <c r="C197" s="159" t="s">
        <v>714</v>
      </c>
      <c r="D197" s="159" t="s">
        <v>242</v>
      </c>
      <c r="E197" s="160" t="s">
        <v>4649</v>
      </c>
      <c r="F197" s="161" t="s">
        <v>4650</v>
      </c>
      <c r="G197" s="162" t="s">
        <v>3888</v>
      </c>
      <c r="H197" s="163">
        <v>4</v>
      </c>
      <c r="I197" s="188"/>
      <c r="J197" s="164">
        <f t="shared" si="20"/>
        <v>0</v>
      </c>
      <c r="K197" s="161" t="s">
        <v>1</v>
      </c>
      <c r="L197" s="165"/>
      <c r="M197" s="166" t="s">
        <v>1</v>
      </c>
      <c r="N197" s="167" t="s">
        <v>37</v>
      </c>
      <c r="O197" s="137">
        <v>0</v>
      </c>
      <c r="P197" s="137">
        <f t="shared" si="21"/>
        <v>0</v>
      </c>
      <c r="Q197" s="137">
        <v>0</v>
      </c>
      <c r="R197" s="137">
        <f t="shared" si="22"/>
        <v>0</v>
      </c>
      <c r="S197" s="137">
        <v>0</v>
      </c>
      <c r="T197" s="138">
        <f t="shared" si="23"/>
        <v>0</v>
      </c>
      <c r="AR197" s="139" t="s">
        <v>357</v>
      </c>
      <c r="AT197" s="139" t="s">
        <v>242</v>
      </c>
      <c r="AU197" s="139" t="s">
        <v>82</v>
      </c>
      <c r="AY197" s="17" t="s">
        <v>158</v>
      </c>
      <c r="BE197" s="140">
        <f t="shared" si="24"/>
        <v>0</v>
      </c>
      <c r="BF197" s="140">
        <f t="shared" si="25"/>
        <v>0</v>
      </c>
      <c r="BG197" s="140">
        <f t="shared" si="26"/>
        <v>0</v>
      </c>
      <c r="BH197" s="140">
        <f t="shared" si="27"/>
        <v>0</v>
      </c>
      <c r="BI197" s="140">
        <f t="shared" si="28"/>
        <v>0</v>
      </c>
      <c r="BJ197" s="17" t="s">
        <v>80</v>
      </c>
      <c r="BK197" s="140">
        <f t="shared" si="29"/>
        <v>0</v>
      </c>
      <c r="BL197" s="17" t="s">
        <v>255</v>
      </c>
      <c r="BM197" s="139" t="s">
        <v>1123</v>
      </c>
    </row>
    <row r="198" spans="2:65" s="1" customFormat="1" ht="16.5" customHeight="1">
      <c r="B198" s="128"/>
      <c r="C198" s="159" t="s">
        <v>720</v>
      </c>
      <c r="D198" s="159" t="s">
        <v>242</v>
      </c>
      <c r="E198" s="160" t="s">
        <v>4532</v>
      </c>
      <c r="F198" s="161" t="s">
        <v>4533</v>
      </c>
      <c r="G198" s="162" t="s">
        <v>3888</v>
      </c>
      <c r="H198" s="163">
        <v>4</v>
      </c>
      <c r="I198" s="188"/>
      <c r="J198" s="164">
        <f t="shared" si="20"/>
        <v>0</v>
      </c>
      <c r="K198" s="161" t="s">
        <v>1</v>
      </c>
      <c r="L198" s="165"/>
      <c r="M198" s="166" t="s">
        <v>1</v>
      </c>
      <c r="N198" s="167" t="s">
        <v>37</v>
      </c>
      <c r="O198" s="137">
        <v>0</v>
      </c>
      <c r="P198" s="137">
        <f t="shared" si="21"/>
        <v>0</v>
      </c>
      <c r="Q198" s="137">
        <v>0</v>
      </c>
      <c r="R198" s="137">
        <f t="shared" si="22"/>
        <v>0</v>
      </c>
      <c r="S198" s="137">
        <v>0</v>
      </c>
      <c r="T198" s="138">
        <f t="shared" si="23"/>
        <v>0</v>
      </c>
      <c r="AR198" s="139" t="s">
        <v>357</v>
      </c>
      <c r="AT198" s="139" t="s">
        <v>242</v>
      </c>
      <c r="AU198" s="139" t="s">
        <v>82</v>
      </c>
      <c r="AY198" s="17" t="s">
        <v>158</v>
      </c>
      <c r="BE198" s="140">
        <f t="shared" si="24"/>
        <v>0</v>
      </c>
      <c r="BF198" s="140">
        <f t="shared" si="25"/>
        <v>0</v>
      </c>
      <c r="BG198" s="140">
        <f t="shared" si="26"/>
        <v>0</v>
      </c>
      <c r="BH198" s="140">
        <f t="shared" si="27"/>
        <v>0</v>
      </c>
      <c r="BI198" s="140">
        <f t="shared" si="28"/>
        <v>0</v>
      </c>
      <c r="BJ198" s="17" t="s">
        <v>80</v>
      </c>
      <c r="BK198" s="140">
        <f t="shared" si="29"/>
        <v>0</v>
      </c>
      <c r="BL198" s="17" t="s">
        <v>255</v>
      </c>
      <c r="BM198" s="139" t="s">
        <v>1134</v>
      </c>
    </row>
    <row r="199" spans="2:65" s="1" customFormat="1" ht="16.5" customHeight="1">
      <c r="B199" s="128"/>
      <c r="C199" s="159" t="s">
        <v>727</v>
      </c>
      <c r="D199" s="159" t="s">
        <v>242</v>
      </c>
      <c r="E199" s="160" t="s">
        <v>4536</v>
      </c>
      <c r="F199" s="161" t="s">
        <v>4537</v>
      </c>
      <c r="G199" s="162" t="s">
        <v>3888</v>
      </c>
      <c r="H199" s="163">
        <v>1</v>
      </c>
      <c r="I199" s="188"/>
      <c r="J199" s="164">
        <f t="shared" si="20"/>
        <v>0</v>
      </c>
      <c r="K199" s="161" t="s">
        <v>1</v>
      </c>
      <c r="L199" s="165"/>
      <c r="M199" s="166" t="s">
        <v>1</v>
      </c>
      <c r="N199" s="167" t="s">
        <v>37</v>
      </c>
      <c r="O199" s="137">
        <v>0</v>
      </c>
      <c r="P199" s="137">
        <f t="shared" si="21"/>
        <v>0</v>
      </c>
      <c r="Q199" s="137">
        <v>0</v>
      </c>
      <c r="R199" s="137">
        <f t="shared" si="22"/>
        <v>0</v>
      </c>
      <c r="S199" s="137">
        <v>0</v>
      </c>
      <c r="T199" s="138">
        <f t="shared" si="23"/>
        <v>0</v>
      </c>
      <c r="AR199" s="139" t="s">
        <v>357</v>
      </c>
      <c r="AT199" s="139" t="s">
        <v>242</v>
      </c>
      <c r="AU199" s="139" t="s">
        <v>82</v>
      </c>
      <c r="AY199" s="17" t="s">
        <v>158</v>
      </c>
      <c r="BE199" s="140">
        <f t="shared" si="24"/>
        <v>0</v>
      </c>
      <c r="BF199" s="140">
        <f t="shared" si="25"/>
        <v>0</v>
      </c>
      <c r="BG199" s="140">
        <f t="shared" si="26"/>
        <v>0</v>
      </c>
      <c r="BH199" s="140">
        <f t="shared" si="27"/>
        <v>0</v>
      </c>
      <c r="BI199" s="140">
        <f t="shared" si="28"/>
        <v>0</v>
      </c>
      <c r="BJ199" s="17" t="s">
        <v>80</v>
      </c>
      <c r="BK199" s="140">
        <f t="shared" si="29"/>
        <v>0</v>
      </c>
      <c r="BL199" s="17" t="s">
        <v>255</v>
      </c>
      <c r="BM199" s="139" t="s">
        <v>1144</v>
      </c>
    </row>
    <row r="200" spans="2:65" s="1" customFormat="1" ht="33" customHeight="1">
      <c r="B200" s="128"/>
      <c r="C200" s="159" t="s">
        <v>733</v>
      </c>
      <c r="D200" s="159" t="s">
        <v>242</v>
      </c>
      <c r="E200" s="160" t="s">
        <v>4202</v>
      </c>
      <c r="F200" s="161" t="s">
        <v>4651</v>
      </c>
      <c r="G200" s="162" t="s">
        <v>4548</v>
      </c>
      <c r="H200" s="163">
        <v>1</v>
      </c>
      <c r="I200" s="188"/>
      <c r="J200" s="164">
        <f t="shared" si="20"/>
        <v>0</v>
      </c>
      <c r="K200" s="161" t="s">
        <v>1</v>
      </c>
      <c r="L200" s="165"/>
      <c r="M200" s="166" t="s">
        <v>1</v>
      </c>
      <c r="N200" s="167" t="s">
        <v>37</v>
      </c>
      <c r="O200" s="137">
        <v>0</v>
      </c>
      <c r="P200" s="137">
        <f t="shared" si="21"/>
        <v>0</v>
      </c>
      <c r="Q200" s="137">
        <v>0</v>
      </c>
      <c r="R200" s="137">
        <f t="shared" si="22"/>
        <v>0</v>
      </c>
      <c r="S200" s="137">
        <v>0</v>
      </c>
      <c r="T200" s="138">
        <f t="shared" si="23"/>
        <v>0</v>
      </c>
      <c r="AR200" s="139" t="s">
        <v>357</v>
      </c>
      <c r="AT200" s="139" t="s">
        <v>242</v>
      </c>
      <c r="AU200" s="139" t="s">
        <v>82</v>
      </c>
      <c r="AY200" s="17" t="s">
        <v>158</v>
      </c>
      <c r="BE200" s="140">
        <f t="shared" si="24"/>
        <v>0</v>
      </c>
      <c r="BF200" s="140">
        <f t="shared" si="25"/>
        <v>0</v>
      </c>
      <c r="BG200" s="140">
        <f t="shared" si="26"/>
        <v>0</v>
      </c>
      <c r="BH200" s="140">
        <f t="shared" si="27"/>
        <v>0</v>
      </c>
      <c r="BI200" s="140">
        <f t="shared" si="28"/>
        <v>0</v>
      </c>
      <c r="BJ200" s="17" t="s">
        <v>80</v>
      </c>
      <c r="BK200" s="140">
        <f t="shared" si="29"/>
        <v>0</v>
      </c>
      <c r="BL200" s="17" t="s">
        <v>255</v>
      </c>
      <c r="BM200" s="139" t="s">
        <v>1153</v>
      </c>
    </row>
    <row r="201" spans="2:65" s="1" customFormat="1" ht="24.2" customHeight="1">
      <c r="B201" s="128"/>
      <c r="C201" s="159" t="s">
        <v>741</v>
      </c>
      <c r="D201" s="159" t="s">
        <v>242</v>
      </c>
      <c r="E201" s="160" t="s">
        <v>4036</v>
      </c>
      <c r="F201" s="161" t="s">
        <v>4652</v>
      </c>
      <c r="G201" s="162" t="s">
        <v>4548</v>
      </c>
      <c r="H201" s="163">
        <v>1</v>
      </c>
      <c r="I201" s="188"/>
      <c r="J201" s="164">
        <f t="shared" si="20"/>
        <v>0</v>
      </c>
      <c r="K201" s="161" t="s">
        <v>1</v>
      </c>
      <c r="L201" s="165"/>
      <c r="M201" s="166" t="s">
        <v>1</v>
      </c>
      <c r="N201" s="167" t="s">
        <v>37</v>
      </c>
      <c r="O201" s="137">
        <v>0</v>
      </c>
      <c r="P201" s="137">
        <f t="shared" si="21"/>
        <v>0</v>
      </c>
      <c r="Q201" s="137">
        <v>0</v>
      </c>
      <c r="R201" s="137">
        <f t="shared" si="22"/>
        <v>0</v>
      </c>
      <c r="S201" s="137">
        <v>0</v>
      </c>
      <c r="T201" s="138">
        <f t="shared" si="23"/>
        <v>0</v>
      </c>
      <c r="AR201" s="139" t="s">
        <v>357</v>
      </c>
      <c r="AT201" s="139" t="s">
        <v>242</v>
      </c>
      <c r="AU201" s="139" t="s">
        <v>82</v>
      </c>
      <c r="AY201" s="17" t="s">
        <v>158</v>
      </c>
      <c r="BE201" s="140">
        <f t="shared" si="24"/>
        <v>0</v>
      </c>
      <c r="BF201" s="140">
        <f t="shared" si="25"/>
        <v>0</v>
      </c>
      <c r="BG201" s="140">
        <f t="shared" si="26"/>
        <v>0</v>
      </c>
      <c r="BH201" s="140">
        <f t="shared" si="27"/>
        <v>0</v>
      </c>
      <c r="BI201" s="140">
        <f t="shared" si="28"/>
        <v>0</v>
      </c>
      <c r="BJ201" s="17" t="s">
        <v>80</v>
      </c>
      <c r="BK201" s="140">
        <f t="shared" si="29"/>
        <v>0</v>
      </c>
      <c r="BL201" s="17" t="s">
        <v>255</v>
      </c>
      <c r="BM201" s="139" t="s">
        <v>1165</v>
      </c>
    </row>
    <row r="202" spans="2:65" s="1" customFormat="1" ht="16.5" customHeight="1">
      <c r="B202" s="128"/>
      <c r="C202" s="159" t="s">
        <v>745</v>
      </c>
      <c r="D202" s="159" t="s">
        <v>242</v>
      </c>
      <c r="E202" s="160" t="s">
        <v>4653</v>
      </c>
      <c r="F202" s="161" t="s">
        <v>4654</v>
      </c>
      <c r="G202" s="162" t="s">
        <v>237</v>
      </c>
      <c r="H202" s="163">
        <v>83</v>
      </c>
      <c r="I202" s="188"/>
      <c r="J202" s="164">
        <f t="shared" si="20"/>
        <v>0</v>
      </c>
      <c r="K202" s="161" t="s">
        <v>1</v>
      </c>
      <c r="L202" s="165"/>
      <c r="M202" s="166" t="s">
        <v>1</v>
      </c>
      <c r="N202" s="167" t="s">
        <v>37</v>
      </c>
      <c r="O202" s="137">
        <v>0</v>
      </c>
      <c r="P202" s="137">
        <f t="shared" si="21"/>
        <v>0</v>
      </c>
      <c r="Q202" s="137">
        <v>0</v>
      </c>
      <c r="R202" s="137">
        <f t="shared" si="22"/>
        <v>0</v>
      </c>
      <c r="S202" s="137">
        <v>0</v>
      </c>
      <c r="T202" s="138">
        <f t="shared" si="23"/>
        <v>0</v>
      </c>
      <c r="AR202" s="139" t="s">
        <v>357</v>
      </c>
      <c r="AT202" s="139" t="s">
        <v>242</v>
      </c>
      <c r="AU202" s="139" t="s">
        <v>82</v>
      </c>
      <c r="AY202" s="17" t="s">
        <v>158</v>
      </c>
      <c r="BE202" s="140">
        <f t="shared" si="24"/>
        <v>0</v>
      </c>
      <c r="BF202" s="140">
        <f t="shared" si="25"/>
        <v>0</v>
      </c>
      <c r="BG202" s="140">
        <f t="shared" si="26"/>
        <v>0</v>
      </c>
      <c r="BH202" s="140">
        <f t="shared" si="27"/>
        <v>0</v>
      </c>
      <c r="BI202" s="140">
        <f t="shared" si="28"/>
        <v>0</v>
      </c>
      <c r="BJ202" s="17" t="s">
        <v>80</v>
      </c>
      <c r="BK202" s="140">
        <f t="shared" si="29"/>
        <v>0</v>
      </c>
      <c r="BL202" s="17" t="s">
        <v>255</v>
      </c>
      <c r="BM202" s="139" t="s">
        <v>1176</v>
      </c>
    </row>
    <row r="203" spans="2:65" s="1" customFormat="1" ht="16.5" customHeight="1">
      <c r="B203" s="128"/>
      <c r="C203" s="159" t="s">
        <v>755</v>
      </c>
      <c r="D203" s="159" t="s">
        <v>242</v>
      </c>
      <c r="E203" s="160" t="s">
        <v>4024</v>
      </c>
      <c r="F203" s="161" t="s">
        <v>4560</v>
      </c>
      <c r="G203" s="162" t="s">
        <v>4548</v>
      </c>
      <c r="H203" s="163">
        <v>1</v>
      </c>
      <c r="I203" s="188"/>
      <c r="J203" s="164">
        <f t="shared" si="20"/>
        <v>0</v>
      </c>
      <c r="K203" s="161" t="s">
        <v>1</v>
      </c>
      <c r="L203" s="165"/>
      <c r="M203" s="166" t="s">
        <v>1</v>
      </c>
      <c r="N203" s="167" t="s">
        <v>37</v>
      </c>
      <c r="O203" s="137">
        <v>0</v>
      </c>
      <c r="P203" s="137">
        <f t="shared" si="21"/>
        <v>0</v>
      </c>
      <c r="Q203" s="137">
        <v>0</v>
      </c>
      <c r="R203" s="137">
        <f t="shared" si="22"/>
        <v>0</v>
      </c>
      <c r="S203" s="137">
        <v>0</v>
      </c>
      <c r="T203" s="138">
        <f t="shared" si="23"/>
        <v>0</v>
      </c>
      <c r="AR203" s="139" t="s">
        <v>357</v>
      </c>
      <c r="AT203" s="139" t="s">
        <v>242</v>
      </c>
      <c r="AU203" s="139" t="s">
        <v>82</v>
      </c>
      <c r="AY203" s="17" t="s">
        <v>158</v>
      </c>
      <c r="BE203" s="140">
        <f t="shared" si="24"/>
        <v>0</v>
      </c>
      <c r="BF203" s="140">
        <f t="shared" si="25"/>
        <v>0</v>
      </c>
      <c r="BG203" s="140">
        <f t="shared" si="26"/>
        <v>0</v>
      </c>
      <c r="BH203" s="140">
        <f t="shared" si="27"/>
        <v>0</v>
      </c>
      <c r="BI203" s="140">
        <f t="shared" si="28"/>
        <v>0</v>
      </c>
      <c r="BJ203" s="17" t="s">
        <v>80</v>
      </c>
      <c r="BK203" s="140">
        <f t="shared" si="29"/>
        <v>0</v>
      </c>
      <c r="BL203" s="17" t="s">
        <v>255</v>
      </c>
      <c r="BM203" s="139" t="s">
        <v>1186</v>
      </c>
    </row>
    <row r="204" spans="2:65" s="1" customFormat="1" ht="24.2" customHeight="1">
      <c r="B204" s="128"/>
      <c r="C204" s="129" t="s">
        <v>766</v>
      </c>
      <c r="D204" s="129" t="s">
        <v>160</v>
      </c>
      <c r="E204" s="130" t="s">
        <v>4563</v>
      </c>
      <c r="F204" s="131" t="s">
        <v>4564</v>
      </c>
      <c r="G204" s="132" t="s">
        <v>237</v>
      </c>
      <c r="H204" s="133">
        <v>12</v>
      </c>
      <c r="I204" s="184"/>
      <c r="J204" s="134">
        <f t="shared" si="20"/>
        <v>0</v>
      </c>
      <c r="K204" s="131" t="s">
        <v>1</v>
      </c>
      <c r="L204" s="29"/>
      <c r="M204" s="135" t="s">
        <v>1</v>
      </c>
      <c r="N204" s="136" t="s">
        <v>37</v>
      </c>
      <c r="O204" s="137">
        <v>0</v>
      </c>
      <c r="P204" s="137">
        <f t="shared" si="21"/>
        <v>0</v>
      </c>
      <c r="Q204" s="137">
        <v>0</v>
      </c>
      <c r="R204" s="137">
        <f t="shared" si="22"/>
        <v>0</v>
      </c>
      <c r="S204" s="137">
        <v>0</v>
      </c>
      <c r="T204" s="138">
        <f t="shared" si="23"/>
        <v>0</v>
      </c>
      <c r="AR204" s="139" t="s">
        <v>255</v>
      </c>
      <c r="AT204" s="139" t="s">
        <v>160</v>
      </c>
      <c r="AU204" s="139" t="s">
        <v>82</v>
      </c>
      <c r="AY204" s="17" t="s">
        <v>158</v>
      </c>
      <c r="BE204" s="140">
        <f t="shared" si="24"/>
        <v>0</v>
      </c>
      <c r="BF204" s="140">
        <f t="shared" si="25"/>
        <v>0</v>
      </c>
      <c r="BG204" s="140">
        <f t="shared" si="26"/>
        <v>0</v>
      </c>
      <c r="BH204" s="140">
        <f t="shared" si="27"/>
        <v>0</v>
      </c>
      <c r="BI204" s="140">
        <f t="shared" si="28"/>
        <v>0</v>
      </c>
      <c r="BJ204" s="17" t="s">
        <v>80</v>
      </c>
      <c r="BK204" s="140">
        <f t="shared" si="29"/>
        <v>0</v>
      </c>
      <c r="BL204" s="17" t="s">
        <v>255</v>
      </c>
      <c r="BM204" s="139" t="s">
        <v>1199</v>
      </c>
    </row>
    <row r="205" spans="2:65" s="1" customFormat="1" ht="24.2" customHeight="1">
      <c r="B205" s="128"/>
      <c r="C205" s="129" t="s">
        <v>770</v>
      </c>
      <c r="D205" s="129" t="s">
        <v>160</v>
      </c>
      <c r="E205" s="130" t="s">
        <v>4655</v>
      </c>
      <c r="F205" s="131" t="s">
        <v>4656</v>
      </c>
      <c r="G205" s="132" t="s">
        <v>237</v>
      </c>
      <c r="H205" s="133">
        <v>4</v>
      </c>
      <c r="I205" s="184"/>
      <c r="J205" s="134">
        <f t="shared" si="20"/>
        <v>0</v>
      </c>
      <c r="K205" s="131" t="s">
        <v>1</v>
      </c>
      <c r="L205" s="29"/>
      <c r="M205" s="135" t="s">
        <v>1</v>
      </c>
      <c r="N205" s="136" t="s">
        <v>37</v>
      </c>
      <c r="O205" s="137">
        <v>0</v>
      </c>
      <c r="P205" s="137">
        <f t="shared" si="21"/>
        <v>0</v>
      </c>
      <c r="Q205" s="137">
        <v>0</v>
      </c>
      <c r="R205" s="137">
        <f t="shared" si="22"/>
        <v>0</v>
      </c>
      <c r="S205" s="137">
        <v>0</v>
      </c>
      <c r="T205" s="138">
        <f t="shared" si="23"/>
        <v>0</v>
      </c>
      <c r="AR205" s="139" t="s">
        <v>255</v>
      </c>
      <c r="AT205" s="139" t="s">
        <v>160</v>
      </c>
      <c r="AU205" s="139" t="s">
        <v>82</v>
      </c>
      <c r="AY205" s="17" t="s">
        <v>158</v>
      </c>
      <c r="BE205" s="140">
        <f t="shared" si="24"/>
        <v>0</v>
      </c>
      <c r="BF205" s="140">
        <f t="shared" si="25"/>
        <v>0</v>
      </c>
      <c r="BG205" s="140">
        <f t="shared" si="26"/>
        <v>0</v>
      </c>
      <c r="BH205" s="140">
        <f t="shared" si="27"/>
        <v>0</v>
      </c>
      <c r="BI205" s="140">
        <f t="shared" si="28"/>
        <v>0</v>
      </c>
      <c r="BJ205" s="17" t="s">
        <v>80</v>
      </c>
      <c r="BK205" s="140">
        <f t="shared" si="29"/>
        <v>0</v>
      </c>
      <c r="BL205" s="17" t="s">
        <v>255</v>
      </c>
      <c r="BM205" s="139" t="s">
        <v>1210</v>
      </c>
    </row>
    <row r="206" spans="2:65" s="1" customFormat="1" ht="16.5" customHeight="1">
      <c r="B206" s="128"/>
      <c r="C206" s="129" t="s">
        <v>775</v>
      </c>
      <c r="D206" s="129" t="s">
        <v>160</v>
      </c>
      <c r="E206" s="130" t="s">
        <v>4160</v>
      </c>
      <c r="F206" s="131" t="s">
        <v>4657</v>
      </c>
      <c r="G206" s="132" t="s">
        <v>237</v>
      </c>
      <c r="H206" s="133">
        <v>32</v>
      </c>
      <c r="I206" s="184"/>
      <c r="J206" s="134">
        <f t="shared" si="20"/>
        <v>0</v>
      </c>
      <c r="K206" s="131" t="s">
        <v>1</v>
      </c>
      <c r="L206" s="29"/>
      <c r="M206" s="135" t="s">
        <v>1</v>
      </c>
      <c r="N206" s="136" t="s">
        <v>37</v>
      </c>
      <c r="O206" s="137">
        <v>0</v>
      </c>
      <c r="P206" s="137">
        <f t="shared" si="21"/>
        <v>0</v>
      </c>
      <c r="Q206" s="137">
        <v>0</v>
      </c>
      <c r="R206" s="137">
        <f t="shared" si="22"/>
        <v>0</v>
      </c>
      <c r="S206" s="137">
        <v>0</v>
      </c>
      <c r="T206" s="138">
        <f t="shared" si="23"/>
        <v>0</v>
      </c>
      <c r="AR206" s="139" t="s">
        <v>255</v>
      </c>
      <c r="AT206" s="139" t="s">
        <v>160</v>
      </c>
      <c r="AU206" s="139" t="s">
        <v>82</v>
      </c>
      <c r="AY206" s="17" t="s">
        <v>158</v>
      </c>
      <c r="BE206" s="140">
        <f t="shared" si="24"/>
        <v>0</v>
      </c>
      <c r="BF206" s="140">
        <f t="shared" si="25"/>
        <v>0</v>
      </c>
      <c r="BG206" s="140">
        <f t="shared" si="26"/>
        <v>0</v>
      </c>
      <c r="BH206" s="140">
        <f t="shared" si="27"/>
        <v>0</v>
      </c>
      <c r="BI206" s="140">
        <f t="shared" si="28"/>
        <v>0</v>
      </c>
      <c r="BJ206" s="17" t="s">
        <v>80</v>
      </c>
      <c r="BK206" s="140">
        <f t="shared" si="29"/>
        <v>0</v>
      </c>
      <c r="BL206" s="17" t="s">
        <v>255</v>
      </c>
      <c r="BM206" s="139" t="s">
        <v>1220</v>
      </c>
    </row>
    <row r="207" spans="2:65" s="1" customFormat="1" ht="16.5" customHeight="1">
      <c r="B207" s="128"/>
      <c r="C207" s="129" t="s">
        <v>780</v>
      </c>
      <c r="D207" s="129" t="s">
        <v>160</v>
      </c>
      <c r="E207" s="130" t="s">
        <v>4658</v>
      </c>
      <c r="F207" s="131" t="s">
        <v>4659</v>
      </c>
      <c r="G207" s="132" t="s">
        <v>237</v>
      </c>
      <c r="H207" s="133">
        <v>51</v>
      </c>
      <c r="I207" s="184"/>
      <c r="J207" s="134">
        <f t="shared" si="20"/>
        <v>0</v>
      </c>
      <c r="K207" s="131" t="s">
        <v>1</v>
      </c>
      <c r="L207" s="29"/>
      <c r="M207" s="135" t="s">
        <v>1</v>
      </c>
      <c r="N207" s="136" t="s">
        <v>37</v>
      </c>
      <c r="O207" s="137">
        <v>0</v>
      </c>
      <c r="P207" s="137">
        <f t="shared" si="21"/>
        <v>0</v>
      </c>
      <c r="Q207" s="137">
        <v>0</v>
      </c>
      <c r="R207" s="137">
        <f t="shared" si="22"/>
        <v>0</v>
      </c>
      <c r="S207" s="137">
        <v>0</v>
      </c>
      <c r="T207" s="138">
        <f t="shared" si="23"/>
        <v>0</v>
      </c>
      <c r="AR207" s="139" t="s">
        <v>255</v>
      </c>
      <c r="AT207" s="139" t="s">
        <v>160</v>
      </c>
      <c r="AU207" s="139" t="s">
        <v>82</v>
      </c>
      <c r="AY207" s="17" t="s">
        <v>158</v>
      </c>
      <c r="BE207" s="140">
        <f t="shared" si="24"/>
        <v>0</v>
      </c>
      <c r="BF207" s="140">
        <f t="shared" si="25"/>
        <v>0</v>
      </c>
      <c r="BG207" s="140">
        <f t="shared" si="26"/>
        <v>0</v>
      </c>
      <c r="BH207" s="140">
        <f t="shared" si="27"/>
        <v>0</v>
      </c>
      <c r="BI207" s="140">
        <f t="shared" si="28"/>
        <v>0</v>
      </c>
      <c r="BJ207" s="17" t="s">
        <v>80</v>
      </c>
      <c r="BK207" s="140">
        <f t="shared" si="29"/>
        <v>0</v>
      </c>
      <c r="BL207" s="17" t="s">
        <v>255</v>
      </c>
      <c r="BM207" s="139" t="s">
        <v>1238</v>
      </c>
    </row>
    <row r="208" spans="2:65" s="1" customFormat="1" ht="16.5" customHeight="1">
      <c r="B208" s="128"/>
      <c r="C208" s="129" t="s">
        <v>785</v>
      </c>
      <c r="D208" s="129" t="s">
        <v>160</v>
      </c>
      <c r="E208" s="130" t="s">
        <v>4580</v>
      </c>
      <c r="F208" s="131" t="s">
        <v>4581</v>
      </c>
      <c r="G208" s="132" t="s">
        <v>3888</v>
      </c>
      <c r="H208" s="133">
        <v>4</v>
      </c>
      <c r="I208" s="184"/>
      <c r="J208" s="134">
        <f t="shared" si="20"/>
        <v>0</v>
      </c>
      <c r="K208" s="131" t="s">
        <v>1</v>
      </c>
      <c r="L208" s="29"/>
      <c r="M208" s="135" t="s">
        <v>1</v>
      </c>
      <c r="N208" s="136" t="s">
        <v>37</v>
      </c>
      <c r="O208" s="137">
        <v>0</v>
      </c>
      <c r="P208" s="137">
        <f t="shared" si="21"/>
        <v>0</v>
      </c>
      <c r="Q208" s="137">
        <v>0</v>
      </c>
      <c r="R208" s="137">
        <f t="shared" si="22"/>
        <v>0</v>
      </c>
      <c r="S208" s="137">
        <v>0</v>
      </c>
      <c r="T208" s="138">
        <f t="shared" si="23"/>
        <v>0</v>
      </c>
      <c r="AR208" s="139" t="s">
        <v>255</v>
      </c>
      <c r="AT208" s="139" t="s">
        <v>160</v>
      </c>
      <c r="AU208" s="139" t="s">
        <v>82</v>
      </c>
      <c r="AY208" s="17" t="s">
        <v>158</v>
      </c>
      <c r="BE208" s="140">
        <f t="shared" si="24"/>
        <v>0</v>
      </c>
      <c r="BF208" s="140">
        <f t="shared" si="25"/>
        <v>0</v>
      </c>
      <c r="BG208" s="140">
        <f t="shared" si="26"/>
        <v>0</v>
      </c>
      <c r="BH208" s="140">
        <f t="shared" si="27"/>
        <v>0</v>
      </c>
      <c r="BI208" s="140">
        <f t="shared" si="28"/>
        <v>0</v>
      </c>
      <c r="BJ208" s="17" t="s">
        <v>80</v>
      </c>
      <c r="BK208" s="140">
        <f t="shared" si="29"/>
        <v>0</v>
      </c>
      <c r="BL208" s="17" t="s">
        <v>255</v>
      </c>
      <c r="BM208" s="139" t="s">
        <v>1250</v>
      </c>
    </row>
    <row r="209" spans="2:65" s="1" customFormat="1" ht="16.5" customHeight="1">
      <c r="B209" s="128"/>
      <c r="C209" s="129" t="s">
        <v>789</v>
      </c>
      <c r="D209" s="129" t="s">
        <v>160</v>
      </c>
      <c r="E209" s="130" t="s">
        <v>4584</v>
      </c>
      <c r="F209" s="131" t="s">
        <v>4585</v>
      </c>
      <c r="G209" s="132" t="s">
        <v>3888</v>
      </c>
      <c r="H209" s="133">
        <v>1</v>
      </c>
      <c r="I209" s="184"/>
      <c r="J209" s="134">
        <f t="shared" si="20"/>
        <v>0</v>
      </c>
      <c r="K209" s="131" t="s">
        <v>1</v>
      </c>
      <c r="L209" s="29"/>
      <c r="M209" s="135" t="s">
        <v>1</v>
      </c>
      <c r="N209" s="136" t="s">
        <v>37</v>
      </c>
      <c r="O209" s="137">
        <v>0</v>
      </c>
      <c r="P209" s="137">
        <f t="shared" si="21"/>
        <v>0</v>
      </c>
      <c r="Q209" s="137">
        <v>0</v>
      </c>
      <c r="R209" s="137">
        <f t="shared" si="22"/>
        <v>0</v>
      </c>
      <c r="S209" s="137">
        <v>0</v>
      </c>
      <c r="T209" s="138">
        <f t="shared" si="23"/>
        <v>0</v>
      </c>
      <c r="AR209" s="139" t="s">
        <v>255</v>
      </c>
      <c r="AT209" s="139" t="s">
        <v>160</v>
      </c>
      <c r="AU209" s="139" t="s">
        <v>82</v>
      </c>
      <c r="AY209" s="17" t="s">
        <v>158</v>
      </c>
      <c r="BE209" s="140">
        <f t="shared" si="24"/>
        <v>0</v>
      </c>
      <c r="BF209" s="140">
        <f t="shared" si="25"/>
        <v>0</v>
      </c>
      <c r="BG209" s="140">
        <f t="shared" si="26"/>
        <v>0</v>
      </c>
      <c r="BH209" s="140">
        <f t="shared" si="27"/>
        <v>0</v>
      </c>
      <c r="BI209" s="140">
        <f t="shared" si="28"/>
        <v>0</v>
      </c>
      <c r="BJ209" s="17" t="s">
        <v>80</v>
      </c>
      <c r="BK209" s="140">
        <f t="shared" si="29"/>
        <v>0</v>
      </c>
      <c r="BL209" s="17" t="s">
        <v>255</v>
      </c>
      <c r="BM209" s="139" t="s">
        <v>1258</v>
      </c>
    </row>
    <row r="210" spans="2:65" s="1" customFormat="1" ht="16.5" customHeight="1">
      <c r="B210" s="128"/>
      <c r="C210" s="129" t="s">
        <v>794</v>
      </c>
      <c r="D210" s="129" t="s">
        <v>160</v>
      </c>
      <c r="E210" s="130" t="s">
        <v>4660</v>
      </c>
      <c r="F210" s="131" t="s">
        <v>4589</v>
      </c>
      <c r="G210" s="132" t="s">
        <v>237</v>
      </c>
      <c r="H210" s="133">
        <v>110</v>
      </c>
      <c r="I210" s="184"/>
      <c r="J210" s="134">
        <f t="shared" si="20"/>
        <v>0</v>
      </c>
      <c r="K210" s="131" t="s">
        <v>1</v>
      </c>
      <c r="L210" s="29"/>
      <c r="M210" s="135" t="s">
        <v>1</v>
      </c>
      <c r="N210" s="136" t="s">
        <v>37</v>
      </c>
      <c r="O210" s="137">
        <v>0</v>
      </c>
      <c r="P210" s="137">
        <f t="shared" si="21"/>
        <v>0</v>
      </c>
      <c r="Q210" s="137">
        <v>0</v>
      </c>
      <c r="R210" s="137">
        <f t="shared" si="22"/>
        <v>0</v>
      </c>
      <c r="S210" s="137">
        <v>0</v>
      </c>
      <c r="T210" s="138">
        <f t="shared" si="23"/>
        <v>0</v>
      </c>
      <c r="AR210" s="139" t="s">
        <v>255</v>
      </c>
      <c r="AT210" s="139" t="s">
        <v>160</v>
      </c>
      <c r="AU210" s="139" t="s">
        <v>82</v>
      </c>
      <c r="AY210" s="17" t="s">
        <v>158</v>
      </c>
      <c r="BE210" s="140">
        <f t="shared" si="24"/>
        <v>0</v>
      </c>
      <c r="BF210" s="140">
        <f t="shared" si="25"/>
        <v>0</v>
      </c>
      <c r="BG210" s="140">
        <f t="shared" si="26"/>
        <v>0</v>
      </c>
      <c r="BH210" s="140">
        <f t="shared" si="27"/>
        <v>0</v>
      </c>
      <c r="BI210" s="140">
        <f t="shared" si="28"/>
        <v>0</v>
      </c>
      <c r="BJ210" s="17" t="s">
        <v>80</v>
      </c>
      <c r="BK210" s="140">
        <f t="shared" si="29"/>
        <v>0</v>
      </c>
      <c r="BL210" s="17" t="s">
        <v>255</v>
      </c>
      <c r="BM210" s="139" t="s">
        <v>1268</v>
      </c>
    </row>
    <row r="211" spans="2:65" s="1" customFormat="1" ht="16.5" customHeight="1">
      <c r="B211" s="128"/>
      <c r="C211" s="129" t="s">
        <v>798</v>
      </c>
      <c r="D211" s="129" t="s">
        <v>160</v>
      </c>
      <c r="E211" s="130" t="s">
        <v>4661</v>
      </c>
      <c r="F211" s="131" t="s">
        <v>4662</v>
      </c>
      <c r="G211" s="132" t="s">
        <v>3888</v>
      </c>
      <c r="H211" s="133">
        <v>1</v>
      </c>
      <c r="I211" s="184"/>
      <c r="J211" s="134">
        <f t="shared" si="20"/>
        <v>0</v>
      </c>
      <c r="K211" s="131" t="s">
        <v>1</v>
      </c>
      <c r="L211" s="29"/>
      <c r="M211" s="135" t="s">
        <v>1</v>
      </c>
      <c r="N211" s="136" t="s">
        <v>37</v>
      </c>
      <c r="O211" s="137">
        <v>0</v>
      </c>
      <c r="P211" s="137">
        <f t="shared" si="21"/>
        <v>0</v>
      </c>
      <c r="Q211" s="137">
        <v>0</v>
      </c>
      <c r="R211" s="137">
        <f t="shared" si="22"/>
        <v>0</v>
      </c>
      <c r="S211" s="137">
        <v>0</v>
      </c>
      <c r="T211" s="138">
        <f t="shared" si="23"/>
        <v>0</v>
      </c>
      <c r="AR211" s="139" t="s">
        <v>255</v>
      </c>
      <c r="AT211" s="139" t="s">
        <v>160</v>
      </c>
      <c r="AU211" s="139" t="s">
        <v>82</v>
      </c>
      <c r="AY211" s="17" t="s">
        <v>158</v>
      </c>
      <c r="BE211" s="140">
        <f t="shared" si="24"/>
        <v>0</v>
      </c>
      <c r="BF211" s="140">
        <f t="shared" si="25"/>
        <v>0</v>
      </c>
      <c r="BG211" s="140">
        <f t="shared" si="26"/>
        <v>0</v>
      </c>
      <c r="BH211" s="140">
        <f t="shared" si="27"/>
        <v>0</v>
      </c>
      <c r="BI211" s="140">
        <f t="shared" si="28"/>
        <v>0</v>
      </c>
      <c r="BJ211" s="17" t="s">
        <v>80</v>
      </c>
      <c r="BK211" s="140">
        <f t="shared" si="29"/>
        <v>0</v>
      </c>
      <c r="BL211" s="17" t="s">
        <v>255</v>
      </c>
      <c r="BM211" s="139" t="s">
        <v>1286</v>
      </c>
    </row>
    <row r="212" spans="2:65" s="1" customFormat="1" ht="16.5" customHeight="1">
      <c r="B212" s="128"/>
      <c r="C212" s="129" t="s">
        <v>802</v>
      </c>
      <c r="D212" s="129" t="s">
        <v>160</v>
      </c>
      <c r="E212" s="130" t="s">
        <v>4663</v>
      </c>
      <c r="F212" s="131" t="s">
        <v>4664</v>
      </c>
      <c r="G212" s="132" t="s">
        <v>3888</v>
      </c>
      <c r="H212" s="133">
        <v>4</v>
      </c>
      <c r="I212" s="184"/>
      <c r="J212" s="134">
        <f t="shared" si="20"/>
        <v>0</v>
      </c>
      <c r="K212" s="131" t="s">
        <v>1</v>
      </c>
      <c r="L212" s="29"/>
      <c r="M212" s="135" t="s">
        <v>1</v>
      </c>
      <c r="N212" s="136" t="s">
        <v>37</v>
      </c>
      <c r="O212" s="137">
        <v>0</v>
      </c>
      <c r="P212" s="137">
        <f t="shared" si="21"/>
        <v>0</v>
      </c>
      <c r="Q212" s="137">
        <v>0</v>
      </c>
      <c r="R212" s="137">
        <f t="shared" si="22"/>
        <v>0</v>
      </c>
      <c r="S212" s="137">
        <v>0</v>
      </c>
      <c r="T212" s="138">
        <f t="shared" si="23"/>
        <v>0</v>
      </c>
      <c r="AR212" s="139" t="s">
        <v>255</v>
      </c>
      <c r="AT212" s="139" t="s">
        <v>160</v>
      </c>
      <c r="AU212" s="139" t="s">
        <v>82</v>
      </c>
      <c r="AY212" s="17" t="s">
        <v>158</v>
      </c>
      <c r="BE212" s="140">
        <f t="shared" si="24"/>
        <v>0</v>
      </c>
      <c r="BF212" s="140">
        <f t="shared" si="25"/>
        <v>0</v>
      </c>
      <c r="BG212" s="140">
        <f t="shared" si="26"/>
        <v>0</v>
      </c>
      <c r="BH212" s="140">
        <f t="shared" si="27"/>
        <v>0</v>
      </c>
      <c r="BI212" s="140">
        <f t="shared" si="28"/>
        <v>0</v>
      </c>
      <c r="BJ212" s="17" t="s">
        <v>80</v>
      </c>
      <c r="BK212" s="140">
        <f t="shared" si="29"/>
        <v>0</v>
      </c>
      <c r="BL212" s="17" t="s">
        <v>255</v>
      </c>
      <c r="BM212" s="139" t="s">
        <v>1298</v>
      </c>
    </row>
    <row r="213" spans="2:65" s="1" customFormat="1" ht="16.5" customHeight="1">
      <c r="B213" s="128"/>
      <c r="C213" s="129" t="s">
        <v>806</v>
      </c>
      <c r="D213" s="129" t="s">
        <v>160</v>
      </c>
      <c r="E213" s="130" t="s">
        <v>4665</v>
      </c>
      <c r="F213" s="131" t="s">
        <v>4666</v>
      </c>
      <c r="G213" s="132" t="s">
        <v>3888</v>
      </c>
      <c r="H213" s="133">
        <v>2</v>
      </c>
      <c r="I213" s="184"/>
      <c r="J213" s="134">
        <f t="shared" si="20"/>
        <v>0</v>
      </c>
      <c r="K213" s="131" t="s">
        <v>1</v>
      </c>
      <c r="L213" s="29"/>
      <c r="M213" s="135" t="s">
        <v>1</v>
      </c>
      <c r="N213" s="136" t="s">
        <v>37</v>
      </c>
      <c r="O213" s="137">
        <v>0</v>
      </c>
      <c r="P213" s="137">
        <f t="shared" si="21"/>
        <v>0</v>
      </c>
      <c r="Q213" s="137">
        <v>0</v>
      </c>
      <c r="R213" s="137">
        <f t="shared" si="22"/>
        <v>0</v>
      </c>
      <c r="S213" s="137">
        <v>0</v>
      </c>
      <c r="T213" s="138">
        <f t="shared" si="23"/>
        <v>0</v>
      </c>
      <c r="AR213" s="139" t="s">
        <v>255</v>
      </c>
      <c r="AT213" s="139" t="s">
        <v>160</v>
      </c>
      <c r="AU213" s="139" t="s">
        <v>82</v>
      </c>
      <c r="AY213" s="17" t="s">
        <v>158</v>
      </c>
      <c r="BE213" s="140">
        <f t="shared" si="24"/>
        <v>0</v>
      </c>
      <c r="BF213" s="140">
        <f t="shared" si="25"/>
        <v>0</v>
      </c>
      <c r="BG213" s="140">
        <f t="shared" si="26"/>
        <v>0</v>
      </c>
      <c r="BH213" s="140">
        <f t="shared" si="27"/>
        <v>0</v>
      </c>
      <c r="BI213" s="140">
        <f t="shared" si="28"/>
        <v>0</v>
      </c>
      <c r="BJ213" s="17" t="s">
        <v>80</v>
      </c>
      <c r="BK213" s="140">
        <f t="shared" si="29"/>
        <v>0</v>
      </c>
      <c r="BL213" s="17" t="s">
        <v>255</v>
      </c>
      <c r="BM213" s="139" t="s">
        <v>1308</v>
      </c>
    </row>
    <row r="214" spans="2:65" s="11" customFormat="1" ht="22.9" customHeight="1">
      <c r="B214" s="117"/>
      <c r="D214" s="118" t="s">
        <v>71</v>
      </c>
      <c r="E214" s="126" t="s">
        <v>4667</v>
      </c>
      <c r="F214" s="126" t="s">
        <v>4668</v>
      </c>
      <c r="J214" s="127">
        <f>BK214</f>
        <v>0</v>
      </c>
      <c r="L214" s="117"/>
      <c r="M214" s="121"/>
      <c r="P214" s="122">
        <f>SUM(P215:P230)</f>
        <v>0</v>
      </c>
      <c r="R214" s="122">
        <f>SUM(R215:R230)</f>
        <v>0</v>
      </c>
      <c r="T214" s="123">
        <f>SUM(T215:T230)</f>
        <v>0</v>
      </c>
      <c r="AR214" s="118" t="s">
        <v>82</v>
      </c>
      <c r="AT214" s="124" t="s">
        <v>71</v>
      </c>
      <c r="AU214" s="124" t="s">
        <v>80</v>
      </c>
      <c r="AY214" s="118" t="s">
        <v>158</v>
      </c>
      <c r="BK214" s="125">
        <f>SUM(BK215:BK230)</f>
        <v>0</v>
      </c>
    </row>
    <row r="215" spans="2:65" s="1" customFormat="1" ht="21.75" customHeight="1">
      <c r="B215" s="128"/>
      <c r="C215" s="159" t="s">
        <v>821</v>
      </c>
      <c r="D215" s="159" t="s">
        <v>242</v>
      </c>
      <c r="E215" s="160" t="s">
        <v>4669</v>
      </c>
      <c r="F215" s="161" t="s">
        <v>4670</v>
      </c>
      <c r="G215" s="162" t="s">
        <v>3888</v>
      </c>
      <c r="H215" s="163">
        <v>1</v>
      </c>
      <c r="I215" s="188"/>
      <c r="J215" s="164">
        <f t="shared" ref="J215:J230" si="30">ROUND(I215*H215,2)</f>
        <v>0</v>
      </c>
      <c r="K215" s="161" t="s">
        <v>1</v>
      </c>
      <c r="L215" s="165"/>
      <c r="M215" s="166" t="s">
        <v>1</v>
      </c>
      <c r="N215" s="167" t="s">
        <v>37</v>
      </c>
      <c r="O215" s="137">
        <v>0</v>
      </c>
      <c r="P215" s="137">
        <f t="shared" ref="P215:P230" si="31">O215*H215</f>
        <v>0</v>
      </c>
      <c r="Q215" s="137">
        <v>0</v>
      </c>
      <c r="R215" s="137">
        <f t="shared" ref="R215:R230" si="32">Q215*H215</f>
        <v>0</v>
      </c>
      <c r="S215" s="137">
        <v>0</v>
      </c>
      <c r="T215" s="138">
        <f t="shared" ref="T215:T230" si="33">S215*H215</f>
        <v>0</v>
      </c>
      <c r="AR215" s="139" t="s">
        <v>357</v>
      </c>
      <c r="AT215" s="139" t="s">
        <v>242</v>
      </c>
      <c r="AU215" s="139" t="s">
        <v>82</v>
      </c>
      <c r="AY215" s="17" t="s">
        <v>158</v>
      </c>
      <c r="BE215" s="140">
        <f t="shared" ref="BE215:BE230" si="34">IF(N215="základní",J215,0)</f>
        <v>0</v>
      </c>
      <c r="BF215" s="140">
        <f t="shared" ref="BF215:BF230" si="35">IF(N215="snížená",J215,0)</f>
        <v>0</v>
      </c>
      <c r="BG215" s="140">
        <f t="shared" ref="BG215:BG230" si="36">IF(N215="zákl. přenesená",J215,0)</f>
        <v>0</v>
      </c>
      <c r="BH215" s="140">
        <f t="shared" ref="BH215:BH230" si="37">IF(N215="sníž. přenesená",J215,0)</f>
        <v>0</v>
      </c>
      <c r="BI215" s="140">
        <f t="shared" ref="BI215:BI230" si="38">IF(N215="nulová",J215,0)</f>
        <v>0</v>
      </c>
      <c r="BJ215" s="17" t="s">
        <v>80</v>
      </c>
      <c r="BK215" s="140">
        <f t="shared" ref="BK215:BK230" si="39">ROUND(I215*H215,2)</f>
        <v>0</v>
      </c>
      <c r="BL215" s="17" t="s">
        <v>255</v>
      </c>
      <c r="BM215" s="139" t="s">
        <v>1317</v>
      </c>
    </row>
    <row r="216" spans="2:65" s="1" customFormat="1" ht="21.75" customHeight="1">
      <c r="B216" s="128"/>
      <c r="C216" s="159" t="s">
        <v>829</v>
      </c>
      <c r="D216" s="159" t="s">
        <v>242</v>
      </c>
      <c r="E216" s="160" t="s">
        <v>4671</v>
      </c>
      <c r="F216" s="161" t="s">
        <v>4672</v>
      </c>
      <c r="G216" s="162" t="s">
        <v>3888</v>
      </c>
      <c r="H216" s="163">
        <v>2</v>
      </c>
      <c r="I216" s="188"/>
      <c r="J216" s="164">
        <f t="shared" si="30"/>
        <v>0</v>
      </c>
      <c r="K216" s="161" t="s">
        <v>1</v>
      </c>
      <c r="L216" s="165"/>
      <c r="M216" s="166" t="s">
        <v>1</v>
      </c>
      <c r="N216" s="167" t="s">
        <v>37</v>
      </c>
      <c r="O216" s="137">
        <v>0</v>
      </c>
      <c r="P216" s="137">
        <f t="shared" si="31"/>
        <v>0</v>
      </c>
      <c r="Q216" s="137">
        <v>0</v>
      </c>
      <c r="R216" s="137">
        <f t="shared" si="32"/>
        <v>0</v>
      </c>
      <c r="S216" s="137">
        <v>0</v>
      </c>
      <c r="T216" s="138">
        <f t="shared" si="33"/>
        <v>0</v>
      </c>
      <c r="AR216" s="139" t="s">
        <v>357</v>
      </c>
      <c r="AT216" s="139" t="s">
        <v>242</v>
      </c>
      <c r="AU216" s="139" t="s">
        <v>82</v>
      </c>
      <c r="AY216" s="17" t="s">
        <v>158</v>
      </c>
      <c r="BE216" s="140">
        <f t="shared" si="34"/>
        <v>0</v>
      </c>
      <c r="BF216" s="140">
        <f t="shared" si="35"/>
        <v>0</v>
      </c>
      <c r="BG216" s="140">
        <f t="shared" si="36"/>
        <v>0</v>
      </c>
      <c r="BH216" s="140">
        <f t="shared" si="37"/>
        <v>0</v>
      </c>
      <c r="BI216" s="140">
        <f t="shared" si="38"/>
        <v>0</v>
      </c>
      <c r="BJ216" s="17" t="s">
        <v>80</v>
      </c>
      <c r="BK216" s="140">
        <f t="shared" si="39"/>
        <v>0</v>
      </c>
      <c r="BL216" s="17" t="s">
        <v>255</v>
      </c>
      <c r="BM216" s="139" t="s">
        <v>1334</v>
      </c>
    </row>
    <row r="217" spans="2:65" s="1" customFormat="1" ht="24.2" customHeight="1">
      <c r="B217" s="128"/>
      <c r="C217" s="159" t="s">
        <v>834</v>
      </c>
      <c r="D217" s="159" t="s">
        <v>242</v>
      </c>
      <c r="E217" s="160" t="s">
        <v>4673</v>
      </c>
      <c r="F217" s="161" t="s">
        <v>4674</v>
      </c>
      <c r="G217" s="162" t="s">
        <v>3888</v>
      </c>
      <c r="H217" s="163">
        <v>2</v>
      </c>
      <c r="I217" s="188"/>
      <c r="J217" s="164">
        <f t="shared" si="30"/>
        <v>0</v>
      </c>
      <c r="K217" s="161" t="s">
        <v>1</v>
      </c>
      <c r="L217" s="165"/>
      <c r="M217" s="166" t="s">
        <v>1</v>
      </c>
      <c r="N217" s="167" t="s">
        <v>37</v>
      </c>
      <c r="O217" s="137">
        <v>0</v>
      </c>
      <c r="P217" s="137">
        <f t="shared" si="31"/>
        <v>0</v>
      </c>
      <c r="Q217" s="137">
        <v>0</v>
      </c>
      <c r="R217" s="137">
        <f t="shared" si="32"/>
        <v>0</v>
      </c>
      <c r="S217" s="137">
        <v>0</v>
      </c>
      <c r="T217" s="138">
        <f t="shared" si="33"/>
        <v>0</v>
      </c>
      <c r="AR217" s="139" t="s">
        <v>357</v>
      </c>
      <c r="AT217" s="139" t="s">
        <v>242</v>
      </c>
      <c r="AU217" s="139" t="s">
        <v>82</v>
      </c>
      <c r="AY217" s="17" t="s">
        <v>158</v>
      </c>
      <c r="BE217" s="140">
        <f t="shared" si="34"/>
        <v>0</v>
      </c>
      <c r="BF217" s="140">
        <f t="shared" si="35"/>
        <v>0</v>
      </c>
      <c r="BG217" s="140">
        <f t="shared" si="36"/>
        <v>0</v>
      </c>
      <c r="BH217" s="140">
        <f t="shared" si="37"/>
        <v>0</v>
      </c>
      <c r="BI217" s="140">
        <f t="shared" si="38"/>
        <v>0</v>
      </c>
      <c r="BJ217" s="17" t="s">
        <v>80</v>
      </c>
      <c r="BK217" s="140">
        <f t="shared" si="39"/>
        <v>0</v>
      </c>
      <c r="BL217" s="17" t="s">
        <v>255</v>
      </c>
      <c r="BM217" s="139" t="s">
        <v>1343</v>
      </c>
    </row>
    <row r="218" spans="2:65" s="1" customFormat="1" ht="16.5" customHeight="1">
      <c r="B218" s="128"/>
      <c r="C218" s="159" t="s">
        <v>839</v>
      </c>
      <c r="D218" s="159" t="s">
        <v>242</v>
      </c>
      <c r="E218" s="160" t="s">
        <v>4536</v>
      </c>
      <c r="F218" s="161" t="s">
        <v>4537</v>
      </c>
      <c r="G218" s="162" t="s">
        <v>3888</v>
      </c>
      <c r="H218" s="163">
        <v>1</v>
      </c>
      <c r="I218" s="188"/>
      <c r="J218" s="164">
        <f t="shared" si="30"/>
        <v>0</v>
      </c>
      <c r="K218" s="161" t="s">
        <v>1</v>
      </c>
      <c r="L218" s="165"/>
      <c r="M218" s="166" t="s">
        <v>1</v>
      </c>
      <c r="N218" s="167" t="s">
        <v>37</v>
      </c>
      <c r="O218" s="137">
        <v>0</v>
      </c>
      <c r="P218" s="137">
        <f t="shared" si="31"/>
        <v>0</v>
      </c>
      <c r="Q218" s="137">
        <v>0</v>
      </c>
      <c r="R218" s="137">
        <f t="shared" si="32"/>
        <v>0</v>
      </c>
      <c r="S218" s="137">
        <v>0</v>
      </c>
      <c r="T218" s="138">
        <f t="shared" si="33"/>
        <v>0</v>
      </c>
      <c r="AR218" s="139" t="s">
        <v>357</v>
      </c>
      <c r="AT218" s="139" t="s">
        <v>242</v>
      </c>
      <c r="AU218" s="139" t="s">
        <v>82</v>
      </c>
      <c r="AY218" s="17" t="s">
        <v>158</v>
      </c>
      <c r="BE218" s="140">
        <f t="shared" si="34"/>
        <v>0</v>
      </c>
      <c r="BF218" s="140">
        <f t="shared" si="35"/>
        <v>0</v>
      </c>
      <c r="BG218" s="140">
        <f t="shared" si="36"/>
        <v>0</v>
      </c>
      <c r="BH218" s="140">
        <f t="shared" si="37"/>
        <v>0</v>
      </c>
      <c r="BI218" s="140">
        <f t="shared" si="38"/>
        <v>0</v>
      </c>
      <c r="BJ218" s="17" t="s">
        <v>80</v>
      </c>
      <c r="BK218" s="140">
        <f t="shared" si="39"/>
        <v>0</v>
      </c>
      <c r="BL218" s="17" t="s">
        <v>255</v>
      </c>
      <c r="BM218" s="139" t="s">
        <v>1354</v>
      </c>
    </row>
    <row r="219" spans="2:65" s="1" customFormat="1" ht="16.5" customHeight="1">
      <c r="B219" s="128"/>
      <c r="C219" s="159" t="s">
        <v>844</v>
      </c>
      <c r="D219" s="159" t="s">
        <v>242</v>
      </c>
      <c r="E219" s="160" t="s">
        <v>4540</v>
      </c>
      <c r="F219" s="161" t="s">
        <v>4541</v>
      </c>
      <c r="G219" s="162" t="s">
        <v>237</v>
      </c>
      <c r="H219" s="163">
        <v>51</v>
      </c>
      <c r="I219" s="188"/>
      <c r="J219" s="164">
        <f t="shared" si="30"/>
        <v>0</v>
      </c>
      <c r="K219" s="161" t="s">
        <v>1</v>
      </c>
      <c r="L219" s="165"/>
      <c r="M219" s="166" t="s">
        <v>1</v>
      </c>
      <c r="N219" s="167" t="s">
        <v>37</v>
      </c>
      <c r="O219" s="137">
        <v>0</v>
      </c>
      <c r="P219" s="137">
        <f t="shared" si="31"/>
        <v>0</v>
      </c>
      <c r="Q219" s="137">
        <v>0</v>
      </c>
      <c r="R219" s="137">
        <f t="shared" si="32"/>
        <v>0</v>
      </c>
      <c r="S219" s="137">
        <v>0</v>
      </c>
      <c r="T219" s="138">
        <f t="shared" si="33"/>
        <v>0</v>
      </c>
      <c r="AR219" s="139" t="s">
        <v>357</v>
      </c>
      <c r="AT219" s="139" t="s">
        <v>242</v>
      </c>
      <c r="AU219" s="139" t="s">
        <v>82</v>
      </c>
      <c r="AY219" s="17" t="s">
        <v>158</v>
      </c>
      <c r="BE219" s="140">
        <f t="shared" si="34"/>
        <v>0</v>
      </c>
      <c r="BF219" s="140">
        <f t="shared" si="35"/>
        <v>0</v>
      </c>
      <c r="BG219" s="140">
        <f t="shared" si="36"/>
        <v>0</v>
      </c>
      <c r="BH219" s="140">
        <f t="shared" si="37"/>
        <v>0</v>
      </c>
      <c r="BI219" s="140">
        <f t="shared" si="38"/>
        <v>0</v>
      </c>
      <c r="BJ219" s="17" t="s">
        <v>80</v>
      </c>
      <c r="BK219" s="140">
        <f t="shared" si="39"/>
        <v>0</v>
      </c>
      <c r="BL219" s="17" t="s">
        <v>255</v>
      </c>
      <c r="BM219" s="139" t="s">
        <v>1363</v>
      </c>
    </row>
    <row r="220" spans="2:65" s="1" customFormat="1" ht="16.5" customHeight="1">
      <c r="B220" s="128"/>
      <c r="C220" s="159" t="s">
        <v>853</v>
      </c>
      <c r="D220" s="159" t="s">
        <v>242</v>
      </c>
      <c r="E220" s="160" t="s">
        <v>4675</v>
      </c>
      <c r="F220" s="161" t="s">
        <v>4676</v>
      </c>
      <c r="G220" s="162" t="s">
        <v>237</v>
      </c>
      <c r="H220" s="163">
        <v>55</v>
      </c>
      <c r="I220" s="188"/>
      <c r="J220" s="164">
        <f t="shared" si="30"/>
        <v>0</v>
      </c>
      <c r="K220" s="161" t="s">
        <v>1</v>
      </c>
      <c r="L220" s="165"/>
      <c r="M220" s="166" t="s">
        <v>1</v>
      </c>
      <c r="N220" s="167" t="s">
        <v>37</v>
      </c>
      <c r="O220" s="137">
        <v>0</v>
      </c>
      <c r="P220" s="137">
        <f t="shared" si="31"/>
        <v>0</v>
      </c>
      <c r="Q220" s="137">
        <v>0</v>
      </c>
      <c r="R220" s="137">
        <f t="shared" si="32"/>
        <v>0</v>
      </c>
      <c r="S220" s="137">
        <v>0</v>
      </c>
      <c r="T220" s="138">
        <f t="shared" si="33"/>
        <v>0</v>
      </c>
      <c r="AR220" s="139" t="s">
        <v>357</v>
      </c>
      <c r="AT220" s="139" t="s">
        <v>242</v>
      </c>
      <c r="AU220" s="139" t="s">
        <v>82</v>
      </c>
      <c r="AY220" s="17" t="s">
        <v>158</v>
      </c>
      <c r="BE220" s="140">
        <f t="shared" si="34"/>
        <v>0</v>
      </c>
      <c r="BF220" s="140">
        <f t="shared" si="35"/>
        <v>0</v>
      </c>
      <c r="BG220" s="140">
        <f t="shared" si="36"/>
        <v>0</v>
      </c>
      <c r="BH220" s="140">
        <f t="shared" si="37"/>
        <v>0</v>
      </c>
      <c r="BI220" s="140">
        <f t="shared" si="38"/>
        <v>0</v>
      </c>
      <c r="BJ220" s="17" t="s">
        <v>80</v>
      </c>
      <c r="BK220" s="140">
        <f t="shared" si="39"/>
        <v>0</v>
      </c>
      <c r="BL220" s="17" t="s">
        <v>255</v>
      </c>
      <c r="BM220" s="139" t="s">
        <v>1376</v>
      </c>
    </row>
    <row r="221" spans="2:65" s="1" customFormat="1" ht="16.5" customHeight="1">
      <c r="B221" s="128"/>
      <c r="C221" s="159" t="s">
        <v>868</v>
      </c>
      <c r="D221" s="159" t="s">
        <v>242</v>
      </c>
      <c r="E221" s="160" t="s">
        <v>4677</v>
      </c>
      <c r="F221" s="161" t="s">
        <v>4560</v>
      </c>
      <c r="G221" s="162" t="s">
        <v>4548</v>
      </c>
      <c r="H221" s="163">
        <v>1</v>
      </c>
      <c r="I221" s="188"/>
      <c r="J221" s="164">
        <f t="shared" si="30"/>
        <v>0</v>
      </c>
      <c r="K221" s="161" t="s">
        <v>1</v>
      </c>
      <c r="L221" s="165"/>
      <c r="M221" s="166" t="s">
        <v>1</v>
      </c>
      <c r="N221" s="167" t="s">
        <v>37</v>
      </c>
      <c r="O221" s="137">
        <v>0</v>
      </c>
      <c r="P221" s="137">
        <f t="shared" si="31"/>
        <v>0</v>
      </c>
      <c r="Q221" s="137">
        <v>0</v>
      </c>
      <c r="R221" s="137">
        <f t="shared" si="32"/>
        <v>0</v>
      </c>
      <c r="S221" s="137">
        <v>0</v>
      </c>
      <c r="T221" s="138">
        <f t="shared" si="33"/>
        <v>0</v>
      </c>
      <c r="AR221" s="139" t="s">
        <v>357</v>
      </c>
      <c r="AT221" s="139" t="s">
        <v>242</v>
      </c>
      <c r="AU221" s="139" t="s">
        <v>82</v>
      </c>
      <c r="AY221" s="17" t="s">
        <v>158</v>
      </c>
      <c r="BE221" s="140">
        <f t="shared" si="34"/>
        <v>0</v>
      </c>
      <c r="BF221" s="140">
        <f t="shared" si="35"/>
        <v>0</v>
      </c>
      <c r="BG221" s="140">
        <f t="shared" si="36"/>
        <v>0</v>
      </c>
      <c r="BH221" s="140">
        <f t="shared" si="37"/>
        <v>0</v>
      </c>
      <c r="BI221" s="140">
        <f t="shared" si="38"/>
        <v>0</v>
      </c>
      <c r="BJ221" s="17" t="s">
        <v>80</v>
      </c>
      <c r="BK221" s="140">
        <f t="shared" si="39"/>
        <v>0</v>
      </c>
      <c r="BL221" s="17" t="s">
        <v>255</v>
      </c>
      <c r="BM221" s="139" t="s">
        <v>1398</v>
      </c>
    </row>
    <row r="222" spans="2:65" s="1" customFormat="1" ht="24.2" customHeight="1">
      <c r="B222" s="128"/>
      <c r="C222" s="129" t="s">
        <v>877</v>
      </c>
      <c r="D222" s="129" t="s">
        <v>160</v>
      </c>
      <c r="E222" s="130" t="s">
        <v>4280</v>
      </c>
      <c r="F222" s="131" t="s">
        <v>4565</v>
      </c>
      <c r="G222" s="132" t="s">
        <v>237</v>
      </c>
      <c r="H222" s="133">
        <v>4</v>
      </c>
      <c r="I222" s="184"/>
      <c r="J222" s="134">
        <f t="shared" si="30"/>
        <v>0</v>
      </c>
      <c r="K222" s="131" t="s">
        <v>1</v>
      </c>
      <c r="L222" s="29"/>
      <c r="M222" s="135" t="s">
        <v>1</v>
      </c>
      <c r="N222" s="136" t="s">
        <v>37</v>
      </c>
      <c r="O222" s="137">
        <v>0</v>
      </c>
      <c r="P222" s="137">
        <f t="shared" si="31"/>
        <v>0</v>
      </c>
      <c r="Q222" s="137">
        <v>0</v>
      </c>
      <c r="R222" s="137">
        <f t="shared" si="32"/>
        <v>0</v>
      </c>
      <c r="S222" s="137">
        <v>0</v>
      </c>
      <c r="T222" s="138">
        <f t="shared" si="33"/>
        <v>0</v>
      </c>
      <c r="AR222" s="139" t="s">
        <v>255</v>
      </c>
      <c r="AT222" s="139" t="s">
        <v>160</v>
      </c>
      <c r="AU222" s="139" t="s">
        <v>82</v>
      </c>
      <c r="AY222" s="17" t="s">
        <v>158</v>
      </c>
      <c r="BE222" s="140">
        <f t="shared" si="34"/>
        <v>0</v>
      </c>
      <c r="BF222" s="140">
        <f t="shared" si="35"/>
        <v>0</v>
      </c>
      <c r="BG222" s="140">
        <f t="shared" si="36"/>
        <v>0</v>
      </c>
      <c r="BH222" s="140">
        <f t="shared" si="37"/>
        <v>0</v>
      </c>
      <c r="BI222" s="140">
        <f t="shared" si="38"/>
        <v>0</v>
      </c>
      <c r="BJ222" s="17" t="s">
        <v>80</v>
      </c>
      <c r="BK222" s="140">
        <f t="shared" si="39"/>
        <v>0</v>
      </c>
      <c r="BL222" s="17" t="s">
        <v>255</v>
      </c>
      <c r="BM222" s="139" t="s">
        <v>1417</v>
      </c>
    </row>
    <row r="223" spans="2:65" s="1" customFormat="1" ht="24.2" customHeight="1">
      <c r="B223" s="128"/>
      <c r="C223" s="129" t="s">
        <v>882</v>
      </c>
      <c r="D223" s="129" t="s">
        <v>160</v>
      </c>
      <c r="E223" s="130" t="s">
        <v>4678</v>
      </c>
      <c r="F223" s="131" t="s">
        <v>4679</v>
      </c>
      <c r="G223" s="132" t="s">
        <v>237</v>
      </c>
      <c r="H223" s="133">
        <v>4</v>
      </c>
      <c r="I223" s="184"/>
      <c r="J223" s="134">
        <f t="shared" si="30"/>
        <v>0</v>
      </c>
      <c r="K223" s="131" t="s">
        <v>1</v>
      </c>
      <c r="L223" s="29"/>
      <c r="M223" s="135" t="s">
        <v>1</v>
      </c>
      <c r="N223" s="136" t="s">
        <v>37</v>
      </c>
      <c r="O223" s="137">
        <v>0</v>
      </c>
      <c r="P223" s="137">
        <f t="shared" si="31"/>
        <v>0</v>
      </c>
      <c r="Q223" s="137">
        <v>0</v>
      </c>
      <c r="R223" s="137">
        <f t="shared" si="32"/>
        <v>0</v>
      </c>
      <c r="S223" s="137">
        <v>0</v>
      </c>
      <c r="T223" s="138">
        <f t="shared" si="33"/>
        <v>0</v>
      </c>
      <c r="AR223" s="139" t="s">
        <v>255</v>
      </c>
      <c r="AT223" s="139" t="s">
        <v>160</v>
      </c>
      <c r="AU223" s="139" t="s">
        <v>82</v>
      </c>
      <c r="AY223" s="17" t="s">
        <v>158</v>
      </c>
      <c r="BE223" s="140">
        <f t="shared" si="34"/>
        <v>0</v>
      </c>
      <c r="BF223" s="140">
        <f t="shared" si="35"/>
        <v>0</v>
      </c>
      <c r="BG223" s="140">
        <f t="shared" si="36"/>
        <v>0</v>
      </c>
      <c r="BH223" s="140">
        <f t="shared" si="37"/>
        <v>0</v>
      </c>
      <c r="BI223" s="140">
        <f t="shared" si="38"/>
        <v>0</v>
      </c>
      <c r="BJ223" s="17" t="s">
        <v>80</v>
      </c>
      <c r="BK223" s="140">
        <f t="shared" si="39"/>
        <v>0</v>
      </c>
      <c r="BL223" s="17" t="s">
        <v>255</v>
      </c>
      <c r="BM223" s="139" t="s">
        <v>1428</v>
      </c>
    </row>
    <row r="224" spans="2:65" s="1" customFormat="1" ht="16.5" customHeight="1">
      <c r="B224" s="128"/>
      <c r="C224" s="129" t="s">
        <v>887</v>
      </c>
      <c r="D224" s="129" t="s">
        <v>160</v>
      </c>
      <c r="E224" s="130" t="s">
        <v>4680</v>
      </c>
      <c r="F224" s="131" t="s">
        <v>4681</v>
      </c>
      <c r="G224" s="132" t="s">
        <v>237</v>
      </c>
      <c r="H224" s="133">
        <v>20</v>
      </c>
      <c r="I224" s="184"/>
      <c r="J224" s="134">
        <f t="shared" si="30"/>
        <v>0</v>
      </c>
      <c r="K224" s="131" t="s">
        <v>1</v>
      </c>
      <c r="L224" s="29"/>
      <c r="M224" s="135" t="s">
        <v>1</v>
      </c>
      <c r="N224" s="136" t="s">
        <v>37</v>
      </c>
      <c r="O224" s="137">
        <v>0</v>
      </c>
      <c r="P224" s="137">
        <f t="shared" si="31"/>
        <v>0</v>
      </c>
      <c r="Q224" s="137">
        <v>0</v>
      </c>
      <c r="R224" s="137">
        <f t="shared" si="32"/>
        <v>0</v>
      </c>
      <c r="S224" s="137">
        <v>0</v>
      </c>
      <c r="T224" s="138">
        <f t="shared" si="33"/>
        <v>0</v>
      </c>
      <c r="AR224" s="139" t="s">
        <v>255</v>
      </c>
      <c r="AT224" s="139" t="s">
        <v>160</v>
      </c>
      <c r="AU224" s="139" t="s">
        <v>82</v>
      </c>
      <c r="AY224" s="17" t="s">
        <v>158</v>
      </c>
      <c r="BE224" s="140">
        <f t="shared" si="34"/>
        <v>0</v>
      </c>
      <c r="BF224" s="140">
        <f t="shared" si="35"/>
        <v>0</v>
      </c>
      <c r="BG224" s="140">
        <f t="shared" si="36"/>
        <v>0</v>
      </c>
      <c r="BH224" s="140">
        <f t="shared" si="37"/>
        <v>0</v>
      </c>
      <c r="BI224" s="140">
        <f t="shared" si="38"/>
        <v>0</v>
      </c>
      <c r="BJ224" s="17" t="s">
        <v>80</v>
      </c>
      <c r="BK224" s="140">
        <f t="shared" si="39"/>
        <v>0</v>
      </c>
      <c r="BL224" s="17" t="s">
        <v>255</v>
      </c>
      <c r="BM224" s="139" t="s">
        <v>1441</v>
      </c>
    </row>
    <row r="225" spans="2:65" s="1" customFormat="1" ht="16.5" customHeight="1">
      <c r="B225" s="128"/>
      <c r="C225" s="129" t="s">
        <v>892</v>
      </c>
      <c r="D225" s="129" t="s">
        <v>160</v>
      </c>
      <c r="E225" s="130" t="s">
        <v>4572</v>
      </c>
      <c r="F225" s="131" t="s">
        <v>4573</v>
      </c>
      <c r="G225" s="132" t="s">
        <v>237</v>
      </c>
      <c r="H225" s="133">
        <v>31</v>
      </c>
      <c r="I225" s="184"/>
      <c r="J225" s="134">
        <f t="shared" si="30"/>
        <v>0</v>
      </c>
      <c r="K225" s="131" t="s">
        <v>1</v>
      </c>
      <c r="L225" s="29"/>
      <c r="M225" s="135" t="s">
        <v>1</v>
      </c>
      <c r="N225" s="136" t="s">
        <v>37</v>
      </c>
      <c r="O225" s="137">
        <v>0</v>
      </c>
      <c r="P225" s="137">
        <f t="shared" si="31"/>
        <v>0</v>
      </c>
      <c r="Q225" s="137">
        <v>0</v>
      </c>
      <c r="R225" s="137">
        <f t="shared" si="32"/>
        <v>0</v>
      </c>
      <c r="S225" s="137">
        <v>0</v>
      </c>
      <c r="T225" s="138">
        <f t="shared" si="33"/>
        <v>0</v>
      </c>
      <c r="AR225" s="139" t="s">
        <v>255</v>
      </c>
      <c r="AT225" s="139" t="s">
        <v>160</v>
      </c>
      <c r="AU225" s="139" t="s">
        <v>82</v>
      </c>
      <c r="AY225" s="17" t="s">
        <v>158</v>
      </c>
      <c r="BE225" s="140">
        <f t="shared" si="34"/>
        <v>0</v>
      </c>
      <c r="BF225" s="140">
        <f t="shared" si="35"/>
        <v>0</v>
      </c>
      <c r="BG225" s="140">
        <f t="shared" si="36"/>
        <v>0</v>
      </c>
      <c r="BH225" s="140">
        <f t="shared" si="37"/>
        <v>0</v>
      </c>
      <c r="BI225" s="140">
        <f t="shared" si="38"/>
        <v>0</v>
      </c>
      <c r="BJ225" s="17" t="s">
        <v>80</v>
      </c>
      <c r="BK225" s="140">
        <f t="shared" si="39"/>
        <v>0</v>
      </c>
      <c r="BL225" s="17" t="s">
        <v>255</v>
      </c>
      <c r="BM225" s="139" t="s">
        <v>1451</v>
      </c>
    </row>
    <row r="226" spans="2:65" s="1" customFormat="1" ht="16.5" customHeight="1">
      <c r="B226" s="128"/>
      <c r="C226" s="129" t="s">
        <v>901</v>
      </c>
      <c r="D226" s="129" t="s">
        <v>160</v>
      </c>
      <c r="E226" s="130" t="s">
        <v>4682</v>
      </c>
      <c r="F226" s="131" t="s">
        <v>4683</v>
      </c>
      <c r="G226" s="132" t="s">
        <v>3888</v>
      </c>
      <c r="H226" s="133">
        <v>1</v>
      </c>
      <c r="I226" s="184"/>
      <c r="J226" s="134">
        <f t="shared" si="30"/>
        <v>0</v>
      </c>
      <c r="K226" s="131" t="s">
        <v>1</v>
      </c>
      <c r="L226" s="29"/>
      <c r="M226" s="135" t="s">
        <v>1</v>
      </c>
      <c r="N226" s="136" t="s">
        <v>37</v>
      </c>
      <c r="O226" s="137">
        <v>0</v>
      </c>
      <c r="P226" s="137">
        <f t="shared" si="31"/>
        <v>0</v>
      </c>
      <c r="Q226" s="137">
        <v>0</v>
      </c>
      <c r="R226" s="137">
        <f t="shared" si="32"/>
        <v>0</v>
      </c>
      <c r="S226" s="137">
        <v>0</v>
      </c>
      <c r="T226" s="138">
        <f t="shared" si="33"/>
        <v>0</v>
      </c>
      <c r="AR226" s="139" t="s">
        <v>255</v>
      </c>
      <c r="AT226" s="139" t="s">
        <v>160</v>
      </c>
      <c r="AU226" s="139" t="s">
        <v>82</v>
      </c>
      <c r="AY226" s="17" t="s">
        <v>158</v>
      </c>
      <c r="BE226" s="140">
        <f t="shared" si="34"/>
        <v>0</v>
      </c>
      <c r="BF226" s="140">
        <f t="shared" si="35"/>
        <v>0</v>
      </c>
      <c r="BG226" s="140">
        <f t="shared" si="36"/>
        <v>0</v>
      </c>
      <c r="BH226" s="140">
        <f t="shared" si="37"/>
        <v>0</v>
      </c>
      <c r="BI226" s="140">
        <f t="shared" si="38"/>
        <v>0</v>
      </c>
      <c r="BJ226" s="17" t="s">
        <v>80</v>
      </c>
      <c r="BK226" s="140">
        <f t="shared" si="39"/>
        <v>0</v>
      </c>
      <c r="BL226" s="17" t="s">
        <v>255</v>
      </c>
      <c r="BM226" s="139" t="s">
        <v>1464</v>
      </c>
    </row>
    <row r="227" spans="2:65" s="1" customFormat="1" ht="16.5" customHeight="1">
      <c r="B227" s="128"/>
      <c r="C227" s="129" t="s">
        <v>905</v>
      </c>
      <c r="D227" s="129" t="s">
        <v>160</v>
      </c>
      <c r="E227" s="130" t="s">
        <v>4684</v>
      </c>
      <c r="F227" s="131" t="s">
        <v>4685</v>
      </c>
      <c r="G227" s="132" t="s">
        <v>3888</v>
      </c>
      <c r="H227" s="133">
        <v>2</v>
      </c>
      <c r="I227" s="184"/>
      <c r="J227" s="134">
        <f t="shared" si="30"/>
        <v>0</v>
      </c>
      <c r="K227" s="131" t="s">
        <v>1</v>
      </c>
      <c r="L227" s="29"/>
      <c r="M227" s="135" t="s">
        <v>1</v>
      </c>
      <c r="N227" s="136" t="s">
        <v>37</v>
      </c>
      <c r="O227" s="137">
        <v>0</v>
      </c>
      <c r="P227" s="137">
        <f t="shared" si="31"/>
        <v>0</v>
      </c>
      <c r="Q227" s="137">
        <v>0</v>
      </c>
      <c r="R227" s="137">
        <f t="shared" si="32"/>
        <v>0</v>
      </c>
      <c r="S227" s="137">
        <v>0</v>
      </c>
      <c r="T227" s="138">
        <f t="shared" si="33"/>
        <v>0</v>
      </c>
      <c r="AR227" s="139" t="s">
        <v>255</v>
      </c>
      <c r="AT227" s="139" t="s">
        <v>160</v>
      </c>
      <c r="AU227" s="139" t="s">
        <v>82</v>
      </c>
      <c r="AY227" s="17" t="s">
        <v>158</v>
      </c>
      <c r="BE227" s="140">
        <f t="shared" si="34"/>
        <v>0</v>
      </c>
      <c r="BF227" s="140">
        <f t="shared" si="35"/>
        <v>0</v>
      </c>
      <c r="BG227" s="140">
        <f t="shared" si="36"/>
        <v>0</v>
      </c>
      <c r="BH227" s="140">
        <f t="shared" si="37"/>
        <v>0</v>
      </c>
      <c r="BI227" s="140">
        <f t="shared" si="38"/>
        <v>0</v>
      </c>
      <c r="BJ227" s="17" t="s">
        <v>80</v>
      </c>
      <c r="BK227" s="140">
        <f t="shared" si="39"/>
        <v>0</v>
      </c>
      <c r="BL227" s="17" t="s">
        <v>255</v>
      </c>
      <c r="BM227" s="139" t="s">
        <v>1476</v>
      </c>
    </row>
    <row r="228" spans="2:65" s="1" customFormat="1" ht="16.5" customHeight="1">
      <c r="B228" s="128"/>
      <c r="C228" s="129" t="s">
        <v>912</v>
      </c>
      <c r="D228" s="129" t="s">
        <v>160</v>
      </c>
      <c r="E228" s="130" t="s">
        <v>4686</v>
      </c>
      <c r="F228" s="131" t="s">
        <v>4687</v>
      </c>
      <c r="G228" s="132" t="s">
        <v>3888</v>
      </c>
      <c r="H228" s="133">
        <v>2</v>
      </c>
      <c r="I228" s="184"/>
      <c r="J228" s="134">
        <f t="shared" si="30"/>
        <v>0</v>
      </c>
      <c r="K228" s="131" t="s">
        <v>1</v>
      </c>
      <c r="L228" s="29"/>
      <c r="M228" s="135" t="s">
        <v>1</v>
      </c>
      <c r="N228" s="136" t="s">
        <v>37</v>
      </c>
      <c r="O228" s="137">
        <v>0</v>
      </c>
      <c r="P228" s="137">
        <f t="shared" si="31"/>
        <v>0</v>
      </c>
      <c r="Q228" s="137">
        <v>0</v>
      </c>
      <c r="R228" s="137">
        <f t="shared" si="32"/>
        <v>0</v>
      </c>
      <c r="S228" s="137">
        <v>0</v>
      </c>
      <c r="T228" s="138">
        <f t="shared" si="33"/>
        <v>0</v>
      </c>
      <c r="AR228" s="139" t="s">
        <v>255</v>
      </c>
      <c r="AT228" s="139" t="s">
        <v>160</v>
      </c>
      <c r="AU228" s="139" t="s">
        <v>82</v>
      </c>
      <c r="AY228" s="17" t="s">
        <v>158</v>
      </c>
      <c r="BE228" s="140">
        <f t="shared" si="34"/>
        <v>0</v>
      </c>
      <c r="BF228" s="140">
        <f t="shared" si="35"/>
        <v>0</v>
      </c>
      <c r="BG228" s="140">
        <f t="shared" si="36"/>
        <v>0</v>
      </c>
      <c r="BH228" s="140">
        <f t="shared" si="37"/>
        <v>0</v>
      </c>
      <c r="BI228" s="140">
        <f t="shared" si="38"/>
        <v>0</v>
      </c>
      <c r="BJ228" s="17" t="s">
        <v>80</v>
      </c>
      <c r="BK228" s="140">
        <f t="shared" si="39"/>
        <v>0</v>
      </c>
      <c r="BL228" s="17" t="s">
        <v>255</v>
      </c>
      <c r="BM228" s="139" t="s">
        <v>1494</v>
      </c>
    </row>
    <row r="229" spans="2:65" s="1" customFormat="1" ht="16.5" customHeight="1">
      <c r="B229" s="128"/>
      <c r="C229" s="129" t="s">
        <v>916</v>
      </c>
      <c r="D229" s="129" t="s">
        <v>160</v>
      </c>
      <c r="E229" s="130" t="s">
        <v>4584</v>
      </c>
      <c r="F229" s="131" t="s">
        <v>4585</v>
      </c>
      <c r="G229" s="132" t="s">
        <v>3888</v>
      </c>
      <c r="H229" s="133">
        <v>1</v>
      </c>
      <c r="I229" s="184"/>
      <c r="J229" s="134">
        <f t="shared" si="30"/>
        <v>0</v>
      </c>
      <c r="K229" s="131" t="s">
        <v>1</v>
      </c>
      <c r="L229" s="29"/>
      <c r="M229" s="135" t="s">
        <v>1</v>
      </c>
      <c r="N229" s="136" t="s">
        <v>37</v>
      </c>
      <c r="O229" s="137">
        <v>0</v>
      </c>
      <c r="P229" s="137">
        <f t="shared" si="31"/>
        <v>0</v>
      </c>
      <c r="Q229" s="137">
        <v>0</v>
      </c>
      <c r="R229" s="137">
        <f t="shared" si="32"/>
        <v>0</v>
      </c>
      <c r="S229" s="137">
        <v>0</v>
      </c>
      <c r="T229" s="138">
        <f t="shared" si="33"/>
        <v>0</v>
      </c>
      <c r="AR229" s="139" t="s">
        <v>255</v>
      </c>
      <c r="AT229" s="139" t="s">
        <v>160</v>
      </c>
      <c r="AU229" s="139" t="s">
        <v>82</v>
      </c>
      <c r="AY229" s="17" t="s">
        <v>158</v>
      </c>
      <c r="BE229" s="140">
        <f t="shared" si="34"/>
        <v>0</v>
      </c>
      <c r="BF229" s="140">
        <f t="shared" si="35"/>
        <v>0</v>
      </c>
      <c r="BG229" s="140">
        <f t="shared" si="36"/>
        <v>0</v>
      </c>
      <c r="BH229" s="140">
        <f t="shared" si="37"/>
        <v>0</v>
      </c>
      <c r="BI229" s="140">
        <f t="shared" si="38"/>
        <v>0</v>
      </c>
      <c r="BJ229" s="17" t="s">
        <v>80</v>
      </c>
      <c r="BK229" s="140">
        <f t="shared" si="39"/>
        <v>0</v>
      </c>
      <c r="BL229" s="17" t="s">
        <v>255</v>
      </c>
      <c r="BM229" s="139" t="s">
        <v>1505</v>
      </c>
    </row>
    <row r="230" spans="2:65" s="1" customFormat="1" ht="16.5" customHeight="1">
      <c r="B230" s="128"/>
      <c r="C230" s="129" t="s">
        <v>920</v>
      </c>
      <c r="D230" s="129" t="s">
        <v>160</v>
      </c>
      <c r="E230" s="130" t="s">
        <v>4688</v>
      </c>
      <c r="F230" s="131" t="s">
        <v>4689</v>
      </c>
      <c r="G230" s="132" t="s">
        <v>237</v>
      </c>
      <c r="H230" s="133">
        <v>55</v>
      </c>
      <c r="I230" s="184"/>
      <c r="J230" s="134">
        <f t="shared" si="30"/>
        <v>0</v>
      </c>
      <c r="K230" s="131" t="s">
        <v>1</v>
      </c>
      <c r="L230" s="29"/>
      <c r="M230" s="135" t="s">
        <v>1</v>
      </c>
      <c r="N230" s="136" t="s">
        <v>37</v>
      </c>
      <c r="O230" s="137">
        <v>0</v>
      </c>
      <c r="P230" s="137">
        <f t="shared" si="31"/>
        <v>0</v>
      </c>
      <c r="Q230" s="137">
        <v>0</v>
      </c>
      <c r="R230" s="137">
        <f t="shared" si="32"/>
        <v>0</v>
      </c>
      <c r="S230" s="137">
        <v>0</v>
      </c>
      <c r="T230" s="138">
        <f t="shared" si="33"/>
        <v>0</v>
      </c>
      <c r="AR230" s="139" t="s">
        <v>255</v>
      </c>
      <c r="AT230" s="139" t="s">
        <v>160</v>
      </c>
      <c r="AU230" s="139" t="s">
        <v>82</v>
      </c>
      <c r="AY230" s="17" t="s">
        <v>158</v>
      </c>
      <c r="BE230" s="140">
        <f t="shared" si="34"/>
        <v>0</v>
      </c>
      <c r="BF230" s="140">
        <f t="shared" si="35"/>
        <v>0</v>
      </c>
      <c r="BG230" s="140">
        <f t="shared" si="36"/>
        <v>0</v>
      </c>
      <c r="BH230" s="140">
        <f t="shared" si="37"/>
        <v>0</v>
      </c>
      <c r="BI230" s="140">
        <f t="shared" si="38"/>
        <v>0</v>
      </c>
      <c r="BJ230" s="17" t="s">
        <v>80</v>
      </c>
      <c r="BK230" s="140">
        <f t="shared" si="39"/>
        <v>0</v>
      </c>
      <c r="BL230" s="17" t="s">
        <v>255</v>
      </c>
      <c r="BM230" s="139" t="s">
        <v>1526</v>
      </c>
    </row>
    <row r="231" spans="2:65" s="11" customFormat="1" ht="22.9" customHeight="1">
      <c r="B231" s="117"/>
      <c r="D231" s="118" t="s">
        <v>71</v>
      </c>
      <c r="E231" s="126" t="s">
        <v>4690</v>
      </c>
      <c r="F231" s="126" t="s">
        <v>4691</v>
      </c>
      <c r="J231" s="127">
        <f>BK231</f>
        <v>0</v>
      </c>
      <c r="L231" s="117"/>
      <c r="M231" s="121"/>
      <c r="P231" s="122">
        <f>SUM(P232:P235)</f>
        <v>0</v>
      </c>
      <c r="R231" s="122">
        <f>SUM(R232:R235)</f>
        <v>0</v>
      </c>
      <c r="T231" s="123">
        <f>SUM(T232:T235)</f>
        <v>0</v>
      </c>
      <c r="AR231" s="118" t="s">
        <v>82</v>
      </c>
      <c r="AT231" s="124" t="s">
        <v>71</v>
      </c>
      <c r="AU231" s="124" t="s">
        <v>80</v>
      </c>
      <c r="AY231" s="118" t="s">
        <v>158</v>
      </c>
      <c r="BK231" s="125">
        <f>SUM(BK232:BK235)</f>
        <v>0</v>
      </c>
    </row>
    <row r="232" spans="2:65" s="1" customFormat="1" ht="16.5" customHeight="1">
      <c r="B232" s="128"/>
      <c r="C232" s="129" t="s">
        <v>928</v>
      </c>
      <c r="D232" s="129" t="s">
        <v>160</v>
      </c>
      <c r="E232" s="130" t="s">
        <v>4692</v>
      </c>
      <c r="F232" s="131" t="s">
        <v>4693</v>
      </c>
      <c r="G232" s="132" t="s">
        <v>4304</v>
      </c>
      <c r="H232" s="133">
        <v>1</v>
      </c>
      <c r="I232" s="184"/>
      <c r="J232" s="134">
        <f>ROUND(I232*H232,2)</f>
        <v>0</v>
      </c>
      <c r="K232" s="131" t="s">
        <v>1</v>
      </c>
      <c r="L232" s="29"/>
      <c r="M232" s="135" t="s">
        <v>1</v>
      </c>
      <c r="N232" s="136" t="s">
        <v>37</v>
      </c>
      <c r="O232" s="137">
        <v>0</v>
      </c>
      <c r="P232" s="137">
        <f>O232*H232</f>
        <v>0</v>
      </c>
      <c r="Q232" s="137">
        <v>0</v>
      </c>
      <c r="R232" s="137">
        <f>Q232*H232</f>
        <v>0</v>
      </c>
      <c r="S232" s="137">
        <v>0</v>
      </c>
      <c r="T232" s="138">
        <f>S232*H232</f>
        <v>0</v>
      </c>
      <c r="AR232" s="139" t="s">
        <v>255</v>
      </c>
      <c r="AT232" s="139" t="s">
        <v>160</v>
      </c>
      <c r="AU232" s="139" t="s">
        <v>82</v>
      </c>
      <c r="AY232" s="17" t="s">
        <v>158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7" t="s">
        <v>80</v>
      </c>
      <c r="BK232" s="140">
        <f>ROUND(I232*H232,2)</f>
        <v>0</v>
      </c>
      <c r="BL232" s="17" t="s">
        <v>255</v>
      </c>
      <c r="BM232" s="139" t="s">
        <v>1539</v>
      </c>
    </row>
    <row r="233" spans="2:65" s="1" customFormat="1" ht="16.5" customHeight="1">
      <c r="B233" s="128"/>
      <c r="C233" s="129" t="s">
        <v>932</v>
      </c>
      <c r="D233" s="129" t="s">
        <v>160</v>
      </c>
      <c r="E233" s="130" t="s">
        <v>4694</v>
      </c>
      <c r="F233" s="131" t="s">
        <v>4695</v>
      </c>
      <c r="G233" s="132" t="s">
        <v>4304</v>
      </c>
      <c r="H233" s="133">
        <v>1</v>
      </c>
      <c r="I233" s="184"/>
      <c r="J233" s="134">
        <f>ROUND(I233*H233,2)</f>
        <v>0</v>
      </c>
      <c r="K233" s="131" t="s">
        <v>1</v>
      </c>
      <c r="L233" s="29"/>
      <c r="M233" s="135" t="s">
        <v>1</v>
      </c>
      <c r="N233" s="136" t="s">
        <v>37</v>
      </c>
      <c r="O233" s="137">
        <v>0</v>
      </c>
      <c r="P233" s="137">
        <f>O233*H233</f>
        <v>0</v>
      </c>
      <c r="Q233" s="137">
        <v>0</v>
      </c>
      <c r="R233" s="137">
        <f>Q233*H233</f>
        <v>0</v>
      </c>
      <c r="S233" s="137">
        <v>0</v>
      </c>
      <c r="T233" s="138">
        <f>S233*H233</f>
        <v>0</v>
      </c>
      <c r="AR233" s="139" t="s">
        <v>255</v>
      </c>
      <c r="AT233" s="139" t="s">
        <v>160</v>
      </c>
      <c r="AU233" s="139" t="s">
        <v>82</v>
      </c>
      <c r="AY233" s="17" t="s">
        <v>158</v>
      </c>
      <c r="BE233" s="140">
        <f>IF(N233="základní",J233,0)</f>
        <v>0</v>
      </c>
      <c r="BF233" s="140">
        <f>IF(N233="snížená",J233,0)</f>
        <v>0</v>
      </c>
      <c r="BG233" s="140">
        <f>IF(N233="zákl. přenesená",J233,0)</f>
        <v>0</v>
      </c>
      <c r="BH233" s="140">
        <f>IF(N233="sníž. přenesená",J233,0)</f>
        <v>0</v>
      </c>
      <c r="BI233" s="140">
        <f>IF(N233="nulová",J233,0)</f>
        <v>0</v>
      </c>
      <c r="BJ233" s="17" t="s">
        <v>80</v>
      </c>
      <c r="BK233" s="140">
        <f>ROUND(I233*H233,2)</f>
        <v>0</v>
      </c>
      <c r="BL233" s="17" t="s">
        <v>255</v>
      </c>
      <c r="BM233" s="139" t="s">
        <v>1550</v>
      </c>
    </row>
    <row r="234" spans="2:65" s="1" customFormat="1" ht="24.2" customHeight="1">
      <c r="B234" s="128"/>
      <c r="C234" s="129" t="s">
        <v>936</v>
      </c>
      <c r="D234" s="129" t="s">
        <v>160</v>
      </c>
      <c r="E234" s="130" t="s">
        <v>4696</v>
      </c>
      <c r="F234" s="131" t="s">
        <v>4697</v>
      </c>
      <c r="G234" s="132" t="s">
        <v>4304</v>
      </c>
      <c r="H234" s="133">
        <v>1</v>
      </c>
      <c r="I234" s="184"/>
      <c r="J234" s="134">
        <f>ROUND(I234*H234,2)</f>
        <v>0</v>
      </c>
      <c r="K234" s="131" t="s">
        <v>1</v>
      </c>
      <c r="L234" s="29"/>
      <c r="M234" s="135" t="s">
        <v>1</v>
      </c>
      <c r="N234" s="136" t="s">
        <v>37</v>
      </c>
      <c r="O234" s="137">
        <v>0</v>
      </c>
      <c r="P234" s="137">
        <f>O234*H234</f>
        <v>0</v>
      </c>
      <c r="Q234" s="137">
        <v>0</v>
      </c>
      <c r="R234" s="137">
        <f>Q234*H234</f>
        <v>0</v>
      </c>
      <c r="S234" s="137">
        <v>0</v>
      </c>
      <c r="T234" s="138">
        <f>S234*H234</f>
        <v>0</v>
      </c>
      <c r="AR234" s="139" t="s">
        <v>255</v>
      </c>
      <c r="AT234" s="139" t="s">
        <v>160</v>
      </c>
      <c r="AU234" s="139" t="s">
        <v>82</v>
      </c>
      <c r="AY234" s="17" t="s">
        <v>158</v>
      </c>
      <c r="BE234" s="140">
        <f>IF(N234="základní",J234,0)</f>
        <v>0</v>
      </c>
      <c r="BF234" s="140">
        <f>IF(N234="snížená",J234,0)</f>
        <v>0</v>
      </c>
      <c r="BG234" s="140">
        <f>IF(N234="zákl. přenesená",J234,0)</f>
        <v>0</v>
      </c>
      <c r="BH234" s="140">
        <f>IF(N234="sníž. přenesená",J234,0)</f>
        <v>0</v>
      </c>
      <c r="BI234" s="140">
        <f>IF(N234="nulová",J234,0)</f>
        <v>0</v>
      </c>
      <c r="BJ234" s="17" t="s">
        <v>80</v>
      </c>
      <c r="BK234" s="140">
        <f>ROUND(I234*H234,2)</f>
        <v>0</v>
      </c>
      <c r="BL234" s="17" t="s">
        <v>255</v>
      </c>
      <c r="BM234" s="139" t="s">
        <v>1561</v>
      </c>
    </row>
    <row r="235" spans="2:65" s="1" customFormat="1" ht="16.5" customHeight="1">
      <c r="B235" s="128"/>
      <c r="C235" s="129" t="s">
        <v>942</v>
      </c>
      <c r="D235" s="129" t="s">
        <v>160</v>
      </c>
      <c r="E235" s="130" t="s">
        <v>4698</v>
      </c>
      <c r="F235" s="131" t="s">
        <v>4699</v>
      </c>
      <c r="G235" s="132" t="s">
        <v>4304</v>
      </c>
      <c r="H235" s="133">
        <v>1</v>
      </c>
      <c r="I235" s="184"/>
      <c r="J235" s="134">
        <f>ROUND(I235*H235,2)</f>
        <v>0</v>
      </c>
      <c r="K235" s="131" t="s">
        <v>1</v>
      </c>
      <c r="L235" s="29"/>
      <c r="M235" s="177" t="s">
        <v>1</v>
      </c>
      <c r="N235" s="178" t="s">
        <v>37</v>
      </c>
      <c r="O235" s="179">
        <v>0</v>
      </c>
      <c r="P235" s="179">
        <f>O235*H235</f>
        <v>0</v>
      </c>
      <c r="Q235" s="179">
        <v>0</v>
      </c>
      <c r="R235" s="179">
        <f>Q235*H235</f>
        <v>0</v>
      </c>
      <c r="S235" s="179">
        <v>0</v>
      </c>
      <c r="T235" s="180">
        <f>S235*H235</f>
        <v>0</v>
      </c>
      <c r="AR235" s="139" t="s">
        <v>255</v>
      </c>
      <c r="AT235" s="139" t="s">
        <v>160</v>
      </c>
      <c r="AU235" s="139" t="s">
        <v>82</v>
      </c>
      <c r="AY235" s="17" t="s">
        <v>158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7" t="s">
        <v>80</v>
      </c>
      <c r="BK235" s="140">
        <f>ROUND(I235*H235,2)</f>
        <v>0</v>
      </c>
      <c r="BL235" s="17" t="s">
        <v>255</v>
      </c>
      <c r="BM235" s="139" t="s">
        <v>1570</v>
      </c>
    </row>
    <row r="236" spans="2:65" s="1" customFormat="1" ht="6.95" customHeight="1">
      <c r="B236" s="41"/>
      <c r="C236" s="42"/>
      <c r="D236" s="42"/>
      <c r="E236" s="42"/>
      <c r="F236" s="42"/>
      <c r="G236" s="42"/>
      <c r="H236" s="42"/>
      <c r="I236" s="42"/>
      <c r="J236" s="42"/>
      <c r="K236" s="42"/>
      <c r="L236" s="29"/>
    </row>
  </sheetData>
  <autoFilter ref="C121:K235" xr:uid="{00000000-0009-0000-0000-000006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32"/>
  <sheetViews>
    <sheetView showGridLines="0" topLeftCell="A121" workbookViewId="0">
      <selection activeCell="V130" sqref="V13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1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101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102</v>
      </c>
      <c r="L4" s="20"/>
      <c r="M4" s="85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6" t="s">
        <v>14</v>
      </c>
      <c r="L6" s="20"/>
    </row>
    <row r="7" spans="2:46" ht="16.5" customHeight="1">
      <c r="B7" s="20"/>
      <c r="E7" s="227" t="str">
        <f>'Rekapitulace stavby'!K6</f>
        <v>OLOMOUC ADM Nerudova - oprava přístavby ve dvorní části</v>
      </c>
      <c r="F7" s="228"/>
      <c r="G7" s="228"/>
      <c r="H7" s="228"/>
      <c r="L7" s="20"/>
    </row>
    <row r="8" spans="2:46" s="1" customFormat="1" ht="12" customHeight="1">
      <c r="B8" s="29"/>
      <c r="D8" s="26" t="s">
        <v>103</v>
      </c>
      <c r="L8" s="29"/>
    </row>
    <row r="9" spans="2:46" s="1" customFormat="1" ht="16.5" customHeight="1">
      <c r="B9" s="29"/>
      <c r="E9" s="192" t="s">
        <v>4700</v>
      </c>
      <c r="F9" s="226"/>
      <c r="G9" s="226"/>
      <c r="H9" s="226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6" t="s">
        <v>15</v>
      </c>
      <c r="F11" s="24" t="s">
        <v>1</v>
      </c>
      <c r="I11" s="26" t="s">
        <v>16</v>
      </c>
      <c r="J11" s="24" t="s">
        <v>1</v>
      </c>
      <c r="L11" s="29"/>
    </row>
    <row r="12" spans="2:46" s="1" customFormat="1" ht="12" customHeight="1">
      <c r="B12" s="29"/>
      <c r="D12" s="26" t="s">
        <v>17</v>
      </c>
      <c r="F12" s="24" t="s">
        <v>18</v>
      </c>
      <c r="I12" s="26" t="s">
        <v>19</v>
      </c>
      <c r="J12" s="49">
        <f>'Rekapitulace stavby'!AN8</f>
        <v>45085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6" t="s">
        <v>20</v>
      </c>
      <c r="I14" s="26" t="s">
        <v>21</v>
      </c>
      <c r="J14" s="24" t="s">
        <v>1</v>
      </c>
      <c r="L14" s="29"/>
    </row>
    <row r="15" spans="2:46" s="1" customFormat="1" ht="18" customHeight="1">
      <c r="B15" s="29"/>
      <c r="E15" s="24" t="s">
        <v>22</v>
      </c>
      <c r="I15" s="26" t="s">
        <v>23</v>
      </c>
      <c r="J15" s="24" t="s">
        <v>1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6" t="s">
        <v>4737</v>
      </c>
      <c r="I17" s="26" t="s">
        <v>21</v>
      </c>
      <c r="J17" s="185" t="str">
        <f>'Rekapitulace stavby'!AN13</f>
        <v>Vyplň údaj</v>
      </c>
      <c r="L17" s="29"/>
    </row>
    <row r="18" spans="2:12" s="1" customFormat="1" ht="18" customHeight="1">
      <c r="B18" s="29"/>
      <c r="E18" s="229" t="str">
        <f>'Rekapitulace stavby'!E14</f>
        <v>Vyplň údaj</v>
      </c>
      <c r="F18" s="229"/>
      <c r="G18" s="229"/>
      <c r="H18" s="229"/>
      <c r="I18" s="26" t="s">
        <v>23</v>
      </c>
      <c r="J18" s="18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6" t="s">
        <v>25</v>
      </c>
      <c r="I20" s="26" t="s">
        <v>21</v>
      </c>
      <c r="J20" s="24" t="s">
        <v>26</v>
      </c>
      <c r="L20" s="29"/>
    </row>
    <row r="21" spans="2:12" s="1" customFormat="1" ht="18" customHeight="1">
      <c r="B21" s="29"/>
      <c r="E21" s="24" t="s">
        <v>27</v>
      </c>
      <c r="I21" s="26" t="s">
        <v>23</v>
      </c>
      <c r="J21" s="24" t="s">
        <v>1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6" t="s">
        <v>29</v>
      </c>
      <c r="I23" s="26" t="s">
        <v>21</v>
      </c>
      <c r="J23" s="24" t="s">
        <v>1</v>
      </c>
      <c r="L23" s="29"/>
    </row>
    <row r="24" spans="2:12" s="1" customFormat="1" ht="18" customHeight="1">
      <c r="B24" s="29"/>
      <c r="E24" s="24" t="s">
        <v>30</v>
      </c>
      <c r="I24" s="26" t="s">
        <v>23</v>
      </c>
      <c r="J24" s="24" t="s">
        <v>1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6" t="s">
        <v>31</v>
      </c>
      <c r="L26" s="29"/>
    </row>
    <row r="27" spans="2:12" s="7" customFormat="1" ht="16.5" customHeight="1">
      <c r="B27" s="86"/>
      <c r="E27" s="217" t="s">
        <v>1</v>
      </c>
      <c r="F27" s="217"/>
      <c r="G27" s="217"/>
      <c r="H27" s="217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7" t="s">
        <v>32</v>
      </c>
      <c r="J30" s="63">
        <f>ROUND(J120, 2)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34</v>
      </c>
      <c r="I32" s="32" t="s">
        <v>33</v>
      </c>
      <c r="J32" s="32" t="s">
        <v>35</v>
      </c>
      <c r="L32" s="29"/>
    </row>
    <row r="33" spans="2:12" s="1" customFormat="1" ht="14.45" customHeight="1">
      <c r="B33" s="29"/>
      <c r="D33" s="52" t="s">
        <v>36</v>
      </c>
      <c r="E33" s="26" t="s">
        <v>37</v>
      </c>
      <c r="F33" s="88">
        <f>ROUND((SUM(BE120:BE131)),  2)</f>
        <v>0</v>
      </c>
      <c r="I33" s="89">
        <v>0.21</v>
      </c>
      <c r="J33" s="88">
        <f>ROUND(((SUM(BE120:BE131))*I33),  2)</f>
        <v>0</v>
      </c>
      <c r="L33" s="29"/>
    </row>
    <row r="34" spans="2:12" s="1" customFormat="1" ht="14.45" customHeight="1">
      <c r="B34" s="29"/>
      <c r="E34" s="26" t="s">
        <v>38</v>
      </c>
      <c r="F34" s="88">
        <f>ROUND((SUM(BF120:BF131)),  2)</f>
        <v>0</v>
      </c>
      <c r="I34" s="89">
        <v>0.15</v>
      </c>
      <c r="J34" s="88">
        <f>ROUND(((SUM(BF120:BF131))*I34),  2)</f>
        <v>0</v>
      </c>
      <c r="L34" s="29"/>
    </row>
    <row r="35" spans="2:12" s="1" customFormat="1" ht="14.45" hidden="1" customHeight="1">
      <c r="B35" s="29"/>
      <c r="E35" s="26" t="s">
        <v>39</v>
      </c>
      <c r="F35" s="88">
        <f>ROUND((SUM(BG120:BG131)),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6" t="s">
        <v>40</v>
      </c>
      <c r="F36" s="88">
        <f>ROUND((SUM(BH120:BH131)),  2)</f>
        <v>0</v>
      </c>
      <c r="I36" s="89">
        <v>0.15</v>
      </c>
      <c r="J36" s="88">
        <f>0</f>
        <v>0</v>
      </c>
      <c r="L36" s="29"/>
    </row>
    <row r="37" spans="2:12" s="1" customFormat="1" ht="14.45" hidden="1" customHeight="1">
      <c r="B37" s="29"/>
      <c r="E37" s="26" t="s">
        <v>41</v>
      </c>
      <c r="F37" s="88">
        <f>ROUND((SUM(BI120:BI131)),  2)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0"/>
      <c r="D39" s="91" t="s">
        <v>42</v>
      </c>
      <c r="E39" s="54"/>
      <c r="F39" s="54"/>
      <c r="G39" s="92" t="s">
        <v>43</v>
      </c>
      <c r="H39" s="93" t="s">
        <v>44</v>
      </c>
      <c r="I39" s="54"/>
      <c r="J39" s="94">
        <f>SUM(J30:J37)</f>
        <v>0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29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29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29"/>
      <c r="D61" s="40" t="s">
        <v>47</v>
      </c>
      <c r="E61" s="31"/>
      <c r="F61" s="96" t="s">
        <v>48</v>
      </c>
      <c r="G61" s="40" t="s">
        <v>47</v>
      </c>
      <c r="H61" s="31"/>
      <c r="I61" s="31"/>
      <c r="J61" s="97" t="s">
        <v>48</v>
      </c>
      <c r="K61" s="31"/>
      <c r="L61" s="29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29"/>
      <c r="D65" s="38" t="s">
        <v>49</v>
      </c>
      <c r="E65" s="39"/>
      <c r="F65" s="39"/>
      <c r="G65" s="38" t="s">
        <v>50</v>
      </c>
      <c r="H65" s="39"/>
      <c r="I65" s="39"/>
      <c r="J65" s="39"/>
      <c r="K65" s="39"/>
      <c r="L65" s="29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29"/>
      <c r="D76" s="40" t="s">
        <v>47</v>
      </c>
      <c r="E76" s="31"/>
      <c r="F76" s="96" t="s">
        <v>48</v>
      </c>
      <c r="G76" s="40" t="s">
        <v>47</v>
      </c>
      <c r="H76" s="31"/>
      <c r="I76" s="31"/>
      <c r="J76" s="97" t="s">
        <v>48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21" t="s">
        <v>105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6" t="s">
        <v>14</v>
      </c>
      <c r="L84" s="29"/>
    </row>
    <row r="85" spans="2:47" s="1" customFormat="1" ht="16.5" customHeight="1">
      <c r="B85" s="29"/>
      <c r="E85" s="227" t="str">
        <f>E7</f>
        <v>OLOMOUC ADM Nerudova - oprava přístavby ve dvorní části</v>
      </c>
      <c r="F85" s="228"/>
      <c r="G85" s="228"/>
      <c r="H85" s="228"/>
      <c r="L85" s="29"/>
    </row>
    <row r="86" spans="2:47" s="1" customFormat="1" ht="12" customHeight="1">
      <c r="B86" s="29"/>
      <c r="C86" s="26" t="s">
        <v>103</v>
      </c>
      <c r="L86" s="29"/>
    </row>
    <row r="87" spans="2:47" s="1" customFormat="1" ht="16.5" customHeight="1">
      <c r="B87" s="29"/>
      <c r="E87" s="192" t="str">
        <f>E9</f>
        <v>2990 - Vedlejší rozpočtové náklady</v>
      </c>
      <c r="F87" s="226"/>
      <c r="G87" s="226"/>
      <c r="H87" s="226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6" t="s">
        <v>17</v>
      </c>
      <c r="F89" s="24" t="str">
        <f>F12</f>
        <v>Olomouc</v>
      </c>
      <c r="I89" s="26" t="s">
        <v>19</v>
      </c>
      <c r="J89" s="49">
        <f>IF(J12="","",J12)</f>
        <v>45085</v>
      </c>
      <c r="L89" s="29"/>
    </row>
    <row r="90" spans="2:47" s="1" customFormat="1" ht="6.95" customHeight="1">
      <c r="B90" s="29"/>
      <c r="L90" s="29"/>
    </row>
    <row r="91" spans="2:47" s="1" customFormat="1" ht="15.2" customHeight="1">
      <c r="B91" s="29"/>
      <c r="C91" s="26" t="s">
        <v>20</v>
      </c>
      <c r="F91" s="24" t="str">
        <f>E15</f>
        <v>Správa železnic, státní organizace</v>
      </c>
      <c r="I91" s="26" t="s">
        <v>25</v>
      </c>
      <c r="J91" s="27" t="str">
        <f>E21</f>
        <v>Ing. Pavel KRÁTKÝ</v>
      </c>
      <c r="L91" s="29"/>
    </row>
    <row r="92" spans="2:47" s="1" customFormat="1" ht="15.2" customHeight="1">
      <c r="B92" s="29"/>
      <c r="C92" s="26" t="s">
        <v>24</v>
      </c>
      <c r="F92" s="24" t="str">
        <f>IF(E18="","",E18)</f>
        <v>Vyplň údaj</v>
      </c>
      <c r="I92" s="26" t="s">
        <v>29</v>
      </c>
      <c r="J92" s="27" t="str">
        <f>E24</f>
        <v>Hořák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106</v>
      </c>
      <c r="D94" s="90"/>
      <c r="E94" s="90"/>
      <c r="F94" s="90"/>
      <c r="G94" s="90"/>
      <c r="H94" s="90"/>
      <c r="I94" s="90"/>
      <c r="J94" s="99" t="s">
        <v>107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108</v>
      </c>
      <c r="J96" s="63">
        <f>J120</f>
        <v>0</v>
      </c>
      <c r="L96" s="29"/>
      <c r="AU96" s="17" t="s">
        <v>109</v>
      </c>
    </row>
    <row r="97" spans="2:12" s="8" customFormat="1" ht="24.95" customHeight="1">
      <c r="B97" s="101"/>
      <c r="D97" s="102" t="s">
        <v>4701</v>
      </c>
      <c r="E97" s="103"/>
      <c r="F97" s="103"/>
      <c r="G97" s="103"/>
      <c r="H97" s="103"/>
      <c r="I97" s="103"/>
      <c r="J97" s="104">
        <f>J121</f>
        <v>0</v>
      </c>
      <c r="L97" s="101"/>
    </row>
    <row r="98" spans="2:12" s="9" customFormat="1" ht="19.899999999999999" customHeight="1">
      <c r="B98" s="105"/>
      <c r="D98" s="106" t="s">
        <v>4702</v>
      </c>
      <c r="E98" s="107"/>
      <c r="F98" s="107"/>
      <c r="G98" s="107"/>
      <c r="H98" s="107"/>
      <c r="I98" s="107"/>
      <c r="J98" s="108">
        <f>J122</f>
        <v>0</v>
      </c>
      <c r="L98" s="105"/>
    </row>
    <row r="99" spans="2:12" s="9" customFormat="1" ht="19.899999999999999" customHeight="1">
      <c r="B99" s="105"/>
      <c r="D99" s="106" t="s">
        <v>4703</v>
      </c>
      <c r="E99" s="107"/>
      <c r="F99" s="107"/>
      <c r="G99" s="107"/>
      <c r="H99" s="107"/>
      <c r="I99" s="107"/>
      <c r="J99" s="108">
        <f>J124</f>
        <v>0</v>
      </c>
      <c r="L99" s="105"/>
    </row>
    <row r="100" spans="2:12" s="8" customFormat="1" ht="24.95" customHeight="1">
      <c r="B100" s="101"/>
      <c r="D100" s="102" t="s">
        <v>3667</v>
      </c>
      <c r="E100" s="103"/>
      <c r="F100" s="103"/>
      <c r="G100" s="103"/>
      <c r="H100" s="103"/>
      <c r="I100" s="103"/>
      <c r="J100" s="104">
        <f>J129</f>
        <v>0</v>
      </c>
      <c r="L100" s="101"/>
    </row>
    <row r="101" spans="2:12" s="1" customFormat="1" ht="21.75" customHeight="1">
      <c r="B101" s="29"/>
      <c r="L101" s="29"/>
    </row>
    <row r="102" spans="2:12" s="1" customFormat="1" ht="6.95" customHeight="1"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29"/>
    </row>
    <row r="106" spans="2:12" s="1" customFormat="1" ht="6.95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9"/>
    </row>
    <row r="107" spans="2:12" s="1" customFormat="1" ht="24.95" customHeight="1">
      <c r="B107" s="29"/>
      <c r="C107" s="21" t="s">
        <v>143</v>
      </c>
      <c r="L107" s="29"/>
    </row>
    <row r="108" spans="2:12" s="1" customFormat="1" ht="6.95" customHeight="1">
      <c r="B108" s="29"/>
      <c r="L108" s="29"/>
    </row>
    <row r="109" spans="2:12" s="1" customFormat="1" ht="12" customHeight="1">
      <c r="B109" s="29"/>
      <c r="C109" s="26" t="s">
        <v>14</v>
      </c>
      <c r="L109" s="29"/>
    </row>
    <row r="110" spans="2:12" s="1" customFormat="1" ht="16.5" customHeight="1">
      <c r="B110" s="29"/>
      <c r="E110" s="227" t="str">
        <f>E7</f>
        <v>OLOMOUC ADM Nerudova - oprava přístavby ve dvorní části</v>
      </c>
      <c r="F110" s="228"/>
      <c r="G110" s="228"/>
      <c r="H110" s="228"/>
      <c r="L110" s="29"/>
    </row>
    <row r="111" spans="2:12" s="1" customFormat="1" ht="12" customHeight="1">
      <c r="B111" s="29"/>
      <c r="C111" s="26" t="s">
        <v>103</v>
      </c>
      <c r="L111" s="29"/>
    </row>
    <row r="112" spans="2:12" s="1" customFormat="1" ht="16.5" customHeight="1">
      <c r="B112" s="29"/>
      <c r="E112" s="192" t="str">
        <f>E9</f>
        <v>2990 - Vedlejší rozpočtové náklady</v>
      </c>
      <c r="F112" s="226"/>
      <c r="G112" s="226"/>
      <c r="H112" s="226"/>
      <c r="L112" s="29"/>
    </row>
    <row r="113" spans="2:65" s="1" customFormat="1" ht="6.95" customHeight="1">
      <c r="B113" s="29"/>
      <c r="L113" s="29"/>
    </row>
    <row r="114" spans="2:65" s="1" customFormat="1" ht="12" customHeight="1">
      <c r="B114" s="29"/>
      <c r="C114" s="26" t="s">
        <v>17</v>
      </c>
      <c r="F114" s="24" t="str">
        <f>F12</f>
        <v>Olomouc</v>
      </c>
      <c r="I114" s="26" t="s">
        <v>19</v>
      </c>
      <c r="J114" s="49">
        <f>IF(J12="","",J12)</f>
        <v>45085</v>
      </c>
      <c r="L114" s="29"/>
    </row>
    <row r="115" spans="2:65" s="1" customFormat="1" ht="6.95" customHeight="1">
      <c r="B115" s="29"/>
      <c r="L115" s="29"/>
    </row>
    <row r="116" spans="2:65" s="1" customFormat="1" ht="15.2" customHeight="1">
      <c r="B116" s="29"/>
      <c r="C116" s="26" t="s">
        <v>20</v>
      </c>
      <c r="F116" s="24" t="str">
        <f>E15</f>
        <v>Správa železnic, státní organizace</v>
      </c>
      <c r="I116" s="26" t="s">
        <v>25</v>
      </c>
      <c r="J116" s="27" t="str">
        <f>E21</f>
        <v>Ing. Pavel KRÁTKÝ</v>
      </c>
      <c r="L116" s="29"/>
    </row>
    <row r="117" spans="2:65" s="1" customFormat="1" ht="15.2" customHeight="1">
      <c r="B117" s="29"/>
      <c r="C117" s="26" t="s">
        <v>24</v>
      </c>
      <c r="F117" s="24" t="str">
        <f>IF(E18="","",E18)</f>
        <v>Vyplň údaj</v>
      </c>
      <c r="I117" s="26" t="s">
        <v>29</v>
      </c>
      <c r="J117" s="27" t="str">
        <f>E24</f>
        <v>Hořák</v>
      </c>
      <c r="L117" s="29"/>
    </row>
    <row r="118" spans="2:65" s="1" customFormat="1" ht="10.35" customHeight="1">
      <c r="B118" s="29"/>
      <c r="L118" s="29"/>
    </row>
    <row r="119" spans="2:65" s="10" customFormat="1" ht="29.25" customHeight="1">
      <c r="B119" s="109"/>
      <c r="C119" s="110" t="s">
        <v>144</v>
      </c>
      <c r="D119" s="111" t="s">
        <v>57</v>
      </c>
      <c r="E119" s="111" t="s">
        <v>53</v>
      </c>
      <c r="F119" s="111" t="s">
        <v>54</v>
      </c>
      <c r="G119" s="111" t="s">
        <v>145</v>
      </c>
      <c r="H119" s="111" t="s">
        <v>146</v>
      </c>
      <c r="I119" s="111" t="s">
        <v>147</v>
      </c>
      <c r="J119" s="111" t="s">
        <v>107</v>
      </c>
      <c r="K119" s="112" t="s">
        <v>148</v>
      </c>
      <c r="L119" s="109"/>
      <c r="M119" s="56" t="s">
        <v>1</v>
      </c>
      <c r="N119" s="57" t="s">
        <v>36</v>
      </c>
      <c r="O119" s="57" t="s">
        <v>149</v>
      </c>
      <c r="P119" s="57" t="s">
        <v>150</v>
      </c>
      <c r="Q119" s="57" t="s">
        <v>151</v>
      </c>
      <c r="R119" s="57" t="s">
        <v>152</v>
      </c>
      <c r="S119" s="57" t="s">
        <v>153</v>
      </c>
      <c r="T119" s="58" t="s">
        <v>154</v>
      </c>
    </row>
    <row r="120" spans="2:65" s="1" customFormat="1" ht="22.9" customHeight="1">
      <c r="B120" s="29"/>
      <c r="C120" s="61" t="s">
        <v>155</v>
      </c>
      <c r="J120" s="113">
        <f>BK120</f>
        <v>0</v>
      </c>
      <c r="L120" s="29"/>
      <c r="M120" s="59"/>
      <c r="N120" s="50"/>
      <c r="O120" s="50"/>
      <c r="P120" s="114">
        <f>P121+P129</f>
        <v>120</v>
      </c>
      <c r="Q120" s="50"/>
      <c r="R120" s="114">
        <f>R121+R129</f>
        <v>0</v>
      </c>
      <c r="S120" s="50"/>
      <c r="T120" s="115">
        <f>T121+T129</f>
        <v>0</v>
      </c>
      <c r="AT120" s="17" t="s">
        <v>71</v>
      </c>
      <c r="AU120" s="17" t="s">
        <v>109</v>
      </c>
      <c r="BK120" s="116">
        <f>BK121+BK129</f>
        <v>0</v>
      </c>
    </row>
    <row r="121" spans="2:65" s="11" customFormat="1" ht="25.9" customHeight="1">
      <c r="B121" s="117"/>
      <c r="D121" s="118" t="s">
        <v>71</v>
      </c>
      <c r="E121" s="119" t="s">
        <v>4704</v>
      </c>
      <c r="F121" s="119" t="s">
        <v>4704</v>
      </c>
      <c r="J121" s="120">
        <f>BK121</f>
        <v>0</v>
      </c>
      <c r="L121" s="117"/>
      <c r="M121" s="121"/>
      <c r="P121" s="122">
        <f>P122+P124</f>
        <v>0</v>
      </c>
      <c r="R121" s="122">
        <f>R122+R124</f>
        <v>0</v>
      </c>
      <c r="T121" s="123">
        <f>T122+T124</f>
        <v>0</v>
      </c>
      <c r="AR121" s="118" t="s">
        <v>80</v>
      </c>
      <c r="AT121" s="124" t="s">
        <v>71</v>
      </c>
      <c r="AU121" s="124" t="s">
        <v>72</v>
      </c>
      <c r="AY121" s="118" t="s">
        <v>158</v>
      </c>
      <c r="BK121" s="125">
        <f>BK122+BK124</f>
        <v>0</v>
      </c>
    </row>
    <row r="122" spans="2:65" s="11" customFormat="1" ht="22.9" customHeight="1">
      <c r="B122" s="117"/>
      <c r="D122" s="118" t="s">
        <v>71</v>
      </c>
      <c r="E122" s="126" t="s">
        <v>4705</v>
      </c>
      <c r="F122" s="126" t="s">
        <v>4706</v>
      </c>
      <c r="J122" s="127">
        <f>BK122</f>
        <v>0</v>
      </c>
      <c r="L122" s="117"/>
      <c r="M122" s="121"/>
      <c r="P122" s="122">
        <f>P123</f>
        <v>0</v>
      </c>
      <c r="R122" s="122">
        <f>R123</f>
        <v>0</v>
      </c>
      <c r="T122" s="123">
        <f>T123</f>
        <v>0</v>
      </c>
      <c r="AR122" s="118" t="s">
        <v>80</v>
      </c>
      <c r="AT122" s="124" t="s">
        <v>71</v>
      </c>
      <c r="AU122" s="124" t="s">
        <v>80</v>
      </c>
      <c r="AY122" s="118" t="s">
        <v>158</v>
      </c>
      <c r="BK122" s="125">
        <f>BK123</f>
        <v>0</v>
      </c>
    </row>
    <row r="123" spans="2:65" s="1" customFormat="1" ht="49.15" customHeight="1">
      <c r="B123" s="128"/>
      <c r="C123" s="129" t="s">
        <v>80</v>
      </c>
      <c r="D123" s="129" t="s">
        <v>160</v>
      </c>
      <c r="E123" s="130" t="s">
        <v>4707</v>
      </c>
      <c r="F123" s="131" t="s">
        <v>4708</v>
      </c>
      <c r="G123" s="132" t="s">
        <v>1962</v>
      </c>
      <c r="H123" s="133">
        <v>1</v>
      </c>
      <c r="I123" s="184"/>
      <c r="J123" s="134">
        <f>ROUND(I123*H123,2)</f>
        <v>0</v>
      </c>
      <c r="K123" s="131" t="s">
        <v>1</v>
      </c>
      <c r="L123" s="29"/>
      <c r="M123" s="135" t="s">
        <v>1</v>
      </c>
      <c r="N123" s="136" t="s">
        <v>37</v>
      </c>
      <c r="O123" s="137">
        <v>0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4709</v>
      </c>
      <c r="AT123" s="139" t="s">
        <v>160</v>
      </c>
      <c r="AU123" s="139" t="s">
        <v>82</v>
      </c>
      <c r="AY123" s="17" t="s">
        <v>158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7" t="s">
        <v>80</v>
      </c>
      <c r="BK123" s="140">
        <f>ROUND(I123*H123,2)</f>
        <v>0</v>
      </c>
      <c r="BL123" s="17" t="s">
        <v>4709</v>
      </c>
      <c r="BM123" s="139" t="s">
        <v>4710</v>
      </c>
    </row>
    <row r="124" spans="2:65" s="11" customFormat="1" ht="22.9" customHeight="1">
      <c r="B124" s="117"/>
      <c r="D124" s="118" t="s">
        <v>71</v>
      </c>
      <c r="E124" s="126" t="s">
        <v>4711</v>
      </c>
      <c r="F124" s="126" t="s">
        <v>4712</v>
      </c>
      <c r="J124" s="127">
        <f>BK124</f>
        <v>0</v>
      </c>
      <c r="L124" s="117"/>
      <c r="M124" s="121"/>
      <c r="P124" s="122">
        <f>SUM(P125:P128)</f>
        <v>0</v>
      </c>
      <c r="R124" s="122">
        <f>SUM(R125:R128)</f>
        <v>0</v>
      </c>
      <c r="T124" s="123">
        <f>SUM(T125:T128)</f>
        <v>0</v>
      </c>
      <c r="AR124" s="118" t="s">
        <v>80</v>
      </c>
      <c r="AT124" s="124" t="s">
        <v>71</v>
      </c>
      <c r="AU124" s="124" t="s">
        <v>80</v>
      </c>
      <c r="AY124" s="118" t="s">
        <v>158</v>
      </c>
      <c r="BK124" s="125">
        <f>SUM(BK125:BK128)</f>
        <v>0</v>
      </c>
    </row>
    <row r="125" spans="2:65" s="1" customFormat="1" ht="44.25" customHeight="1">
      <c r="B125" s="128"/>
      <c r="C125" s="129" t="s">
        <v>82</v>
      </c>
      <c r="D125" s="129" t="s">
        <v>160</v>
      </c>
      <c r="E125" s="130" t="s">
        <v>4713</v>
      </c>
      <c r="F125" s="131" t="s">
        <v>4714</v>
      </c>
      <c r="G125" s="132" t="s">
        <v>1962</v>
      </c>
      <c r="H125" s="133">
        <v>1</v>
      </c>
      <c r="I125" s="184"/>
      <c r="J125" s="134">
        <f>ROUND(I125*H125,2)</f>
        <v>0</v>
      </c>
      <c r="K125" s="131" t="s">
        <v>1</v>
      </c>
      <c r="L125" s="29"/>
      <c r="M125" s="135" t="s">
        <v>1</v>
      </c>
      <c r="N125" s="136" t="s">
        <v>37</v>
      </c>
      <c r="O125" s="137">
        <v>0</v>
      </c>
      <c r="P125" s="137">
        <f>O125*H125</f>
        <v>0</v>
      </c>
      <c r="Q125" s="137">
        <v>0</v>
      </c>
      <c r="R125" s="137">
        <f>Q125*H125</f>
        <v>0</v>
      </c>
      <c r="S125" s="137">
        <v>0</v>
      </c>
      <c r="T125" s="138">
        <f>S125*H125</f>
        <v>0</v>
      </c>
      <c r="AR125" s="139" t="s">
        <v>4709</v>
      </c>
      <c r="AT125" s="139" t="s">
        <v>160</v>
      </c>
      <c r="AU125" s="139" t="s">
        <v>82</v>
      </c>
      <c r="AY125" s="17" t="s">
        <v>158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7" t="s">
        <v>80</v>
      </c>
      <c r="BK125" s="140">
        <f>ROUND(I125*H125,2)</f>
        <v>0</v>
      </c>
      <c r="BL125" s="17" t="s">
        <v>4709</v>
      </c>
      <c r="BM125" s="139" t="s">
        <v>4715</v>
      </c>
    </row>
    <row r="126" spans="2:65" s="1" customFormat="1" ht="33" customHeight="1">
      <c r="B126" s="128"/>
      <c r="C126" s="129" t="s">
        <v>178</v>
      </c>
      <c r="D126" s="129" t="s">
        <v>160</v>
      </c>
      <c r="E126" s="130" t="s">
        <v>4716</v>
      </c>
      <c r="F126" s="131" t="s">
        <v>4717</v>
      </c>
      <c r="G126" s="132" t="s">
        <v>1962</v>
      </c>
      <c r="H126" s="133">
        <v>1</v>
      </c>
      <c r="I126" s="184"/>
      <c r="J126" s="134">
        <f>ROUND(I126*H126,2)</f>
        <v>0</v>
      </c>
      <c r="K126" s="131" t="s">
        <v>1</v>
      </c>
      <c r="L126" s="29"/>
      <c r="M126" s="135" t="s">
        <v>1</v>
      </c>
      <c r="N126" s="136" t="s">
        <v>37</v>
      </c>
      <c r="O126" s="137">
        <v>0</v>
      </c>
      <c r="P126" s="137">
        <f>O126*H126</f>
        <v>0</v>
      </c>
      <c r="Q126" s="137">
        <v>0</v>
      </c>
      <c r="R126" s="137">
        <f>Q126*H126</f>
        <v>0</v>
      </c>
      <c r="S126" s="137">
        <v>0</v>
      </c>
      <c r="T126" s="138">
        <f>S126*H126</f>
        <v>0</v>
      </c>
      <c r="AR126" s="139" t="s">
        <v>4709</v>
      </c>
      <c r="AT126" s="139" t="s">
        <v>160</v>
      </c>
      <c r="AU126" s="139" t="s">
        <v>82</v>
      </c>
      <c r="AY126" s="17" t="s">
        <v>158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7" t="s">
        <v>80</v>
      </c>
      <c r="BK126" s="140">
        <f>ROUND(I126*H126,2)</f>
        <v>0</v>
      </c>
      <c r="BL126" s="17" t="s">
        <v>4709</v>
      </c>
      <c r="BM126" s="139" t="s">
        <v>4718</v>
      </c>
    </row>
    <row r="127" spans="2:65" s="1" customFormat="1" ht="55.5" customHeight="1">
      <c r="B127" s="128"/>
      <c r="C127" s="129" t="s">
        <v>165</v>
      </c>
      <c r="D127" s="129" t="s">
        <v>160</v>
      </c>
      <c r="E127" s="130" t="s">
        <v>4719</v>
      </c>
      <c r="F127" s="131" t="s">
        <v>4720</v>
      </c>
      <c r="G127" s="132" t="s">
        <v>1962</v>
      </c>
      <c r="H127" s="133">
        <v>1</v>
      </c>
      <c r="I127" s="184"/>
      <c r="J127" s="134">
        <f>ROUND(I127*H127,2)</f>
        <v>0</v>
      </c>
      <c r="K127" s="131" t="s">
        <v>1</v>
      </c>
      <c r="L127" s="29"/>
      <c r="M127" s="135" t="s">
        <v>1</v>
      </c>
      <c r="N127" s="136" t="s">
        <v>37</v>
      </c>
      <c r="O127" s="137">
        <v>0</v>
      </c>
      <c r="P127" s="137">
        <f>O127*H127</f>
        <v>0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AR127" s="139" t="s">
        <v>4709</v>
      </c>
      <c r="AT127" s="139" t="s">
        <v>160</v>
      </c>
      <c r="AU127" s="139" t="s">
        <v>82</v>
      </c>
      <c r="AY127" s="17" t="s">
        <v>158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7" t="s">
        <v>80</v>
      </c>
      <c r="BK127" s="140">
        <f>ROUND(I127*H127,2)</f>
        <v>0</v>
      </c>
      <c r="BL127" s="17" t="s">
        <v>4709</v>
      </c>
      <c r="BM127" s="139" t="s">
        <v>4721</v>
      </c>
    </row>
    <row r="128" spans="2:65" s="1" customFormat="1" ht="37.9" customHeight="1">
      <c r="B128" s="128"/>
      <c r="C128" s="129" t="s">
        <v>185</v>
      </c>
      <c r="D128" s="129" t="s">
        <v>160</v>
      </c>
      <c r="E128" s="130" t="s">
        <v>4722</v>
      </c>
      <c r="F128" s="131" t="s">
        <v>4723</v>
      </c>
      <c r="G128" s="132" t="s">
        <v>1962</v>
      </c>
      <c r="H128" s="133">
        <v>1</v>
      </c>
      <c r="I128" s="184"/>
      <c r="J128" s="134">
        <f>ROUND(I128*H128,2)</f>
        <v>0</v>
      </c>
      <c r="K128" s="131" t="s">
        <v>1</v>
      </c>
      <c r="L128" s="29"/>
      <c r="M128" s="135" t="s">
        <v>1</v>
      </c>
      <c r="N128" s="136" t="s">
        <v>37</v>
      </c>
      <c r="O128" s="137">
        <v>0</v>
      </c>
      <c r="P128" s="137">
        <f>O128*H128</f>
        <v>0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AR128" s="139" t="s">
        <v>4709</v>
      </c>
      <c r="AT128" s="139" t="s">
        <v>160</v>
      </c>
      <c r="AU128" s="139" t="s">
        <v>82</v>
      </c>
      <c r="AY128" s="17" t="s">
        <v>158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7" t="s">
        <v>80</v>
      </c>
      <c r="BK128" s="140">
        <f>ROUND(I128*H128,2)</f>
        <v>0</v>
      </c>
      <c r="BL128" s="17" t="s">
        <v>4709</v>
      </c>
      <c r="BM128" s="139" t="s">
        <v>4724</v>
      </c>
    </row>
    <row r="129" spans="2:65" s="11" customFormat="1" ht="25.9" customHeight="1">
      <c r="B129" s="117"/>
      <c r="D129" s="118" t="s">
        <v>71</v>
      </c>
      <c r="E129" s="119" t="s">
        <v>3861</v>
      </c>
      <c r="F129" s="119" t="s">
        <v>3862</v>
      </c>
      <c r="J129" s="120">
        <f>BK129</f>
        <v>0</v>
      </c>
      <c r="L129" s="117"/>
      <c r="M129" s="121"/>
      <c r="P129" s="122">
        <f>SUM(P130:P131)</f>
        <v>120</v>
      </c>
      <c r="R129" s="122">
        <f>SUM(R130:R131)</f>
        <v>0</v>
      </c>
      <c r="T129" s="123">
        <f>SUM(T130:T131)</f>
        <v>0</v>
      </c>
      <c r="AR129" s="118" t="s">
        <v>165</v>
      </c>
      <c r="AT129" s="124" t="s">
        <v>71</v>
      </c>
      <c r="AU129" s="124" t="s">
        <v>72</v>
      </c>
      <c r="AY129" s="118" t="s">
        <v>158</v>
      </c>
      <c r="BK129" s="125">
        <f>SUM(BK130:BK131)</f>
        <v>0</v>
      </c>
    </row>
    <row r="130" spans="2:65" s="1" customFormat="1" ht="37.9" customHeight="1">
      <c r="B130" s="128"/>
      <c r="C130" s="129" t="s">
        <v>191</v>
      </c>
      <c r="D130" s="129" t="s">
        <v>160</v>
      </c>
      <c r="E130" s="130" t="s">
        <v>4725</v>
      </c>
      <c r="F130" s="131" t="s">
        <v>4726</v>
      </c>
      <c r="G130" s="132" t="s">
        <v>3865</v>
      </c>
      <c r="H130" s="133">
        <v>80</v>
      </c>
      <c r="I130" s="184"/>
      <c r="J130" s="134">
        <f>ROUND(I130*H130,2)</f>
        <v>0</v>
      </c>
      <c r="K130" s="131" t="s">
        <v>1</v>
      </c>
      <c r="L130" s="29"/>
      <c r="M130" s="135" t="s">
        <v>1</v>
      </c>
      <c r="N130" s="136" t="s">
        <v>37</v>
      </c>
      <c r="O130" s="137">
        <v>1</v>
      </c>
      <c r="P130" s="137">
        <f>O130*H130</f>
        <v>80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AR130" s="139" t="s">
        <v>3866</v>
      </c>
      <c r="AT130" s="139" t="s">
        <v>160</v>
      </c>
      <c r="AU130" s="139" t="s">
        <v>80</v>
      </c>
      <c r="AY130" s="17" t="s">
        <v>158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7" t="s">
        <v>80</v>
      </c>
      <c r="BK130" s="140">
        <f>ROUND(I130*H130,2)</f>
        <v>0</v>
      </c>
      <c r="BL130" s="17" t="s">
        <v>3866</v>
      </c>
      <c r="BM130" s="139" t="s">
        <v>4727</v>
      </c>
    </row>
    <row r="131" spans="2:65" s="1" customFormat="1" ht="37.9" customHeight="1">
      <c r="B131" s="128"/>
      <c r="C131" s="129" t="s">
        <v>203</v>
      </c>
      <c r="D131" s="129" t="s">
        <v>160</v>
      </c>
      <c r="E131" s="130" t="s">
        <v>4728</v>
      </c>
      <c r="F131" s="131" t="s">
        <v>4729</v>
      </c>
      <c r="G131" s="132" t="s">
        <v>3865</v>
      </c>
      <c r="H131" s="133">
        <v>40</v>
      </c>
      <c r="I131" s="184"/>
      <c r="J131" s="134">
        <f>ROUND(I131*H131,2)</f>
        <v>0</v>
      </c>
      <c r="K131" s="131" t="s">
        <v>1</v>
      </c>
      <c r="L131" s="29"/>
      <c r="M131" s="177" t="s">
        <v>1</v>
      </c>
      <c r="N131" s="178" t="s">
        <v>37</v>
      </c>
      <c r="O131" s="179">
        <v>1</v>
      </c>
      <c r="P131" s="179">
        <f>O131*H131</f>
        <v>40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AR131" s="139" t="s">
        <v>3866</v>
      </c>
      <c r="AT131" s="139" t="s">
        <v>160</v>
      </c>
      <c r="AU131" s="139" t="s">
        <v>80</v>
      </c>
      <c r="AY131" s="17" t="s">
        <v>158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7" t="s">
        <v>80</v>
      </c>
      <c r="BK131" s="140">
        <f>ROUND(I131*H131,2)</f>
        <v>0</v>
      </c>
      <c r="BL131" s="17" t="s">
        <v>3866</v>
      </c>
      <c r="BM131" s="139" t="s">
        <v>4730</v>
      </c>
    </row>
    <row r="132" spans="2:65" s="1" customFormat="1" ht="6.95" customHeight="1">
      <c r="B132" s="41"/>
      <c r="C132" s="42"/>
      <c r="D132" s="42"/>
      <c r="E132" s="42"/>
      <c r="F132" s="42"/>
      <c r="G132" s="42"/>
      <c r="H132" s="42"/>
      <c r="I132" s="42"/>
      <c r="J132" s="42"/>
      <c r="K132" s="42"/>
      <c r="L132" s="29"/>
    </row>
  </sheetData>
  <autoFilter ref="C119:K131" xr:uid="{00000000-0009-0000-0000-000007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2911 - D.1.1 - Architekto...</vt:lpstr>
      <vt:lpstr>2914 - D.1.4.1 - Zdravote...</vt:lpstr>
      <vt:lpstr>2915 - D.1.4.2 - Vytápění</vt:lpstr>
      <vt:lpstr>2916 - D.1.4.3 - Vzduchot...</vt:lpstr>
      <vt:lpstr>2917 - D.1.4.4 - Elektroi...</vt:lpstr>
      <vt:lpstr>2918 - D.1.4.5 - Slaboproud</vt:lpstr>
      <vt:lpstr>2990 - Vedlejší rozpočtov...</vt:lpstr>
      <vt:lpstr>'2911 - D.1.1 - Architekto...'!Názvy_tisku</vt:lpstr>
      <vt:lpstr>'2914 - D.1.4.1 - Zdravote...'!Názvy_tisku</vt:lpstr>
      <vt:lpstr>'2915 - D.1.4.2 - Vytápění'!Názvy_tisku</vt:lpstr>
      <vt:lpstr>'2916 - D.1.4.3 - Vzduchot...'!Názvy_tisku</vt:lpstr>
      <vt:lpstr>'2917 - D.1.4.4 - Elektroi...'!Názvy_tisku</vt:lpstr>
      <vt:lpstr>'2918 - D.1.4.5 - Slaboproud'!Názvy_tisku</vt:lpstr>
      <vt:lpstr>'2990 - Vedlejší rozpočtov...'!Názvy_tisku</vt:lpstr>
      <vt:lpstr>'Rekapitulace stavby'!Názvy_tisku</vt:lpstr>
      <vt:lpstr>'2911 - D.1.1 - Architekto...'!Oblast_tisku</vt:lpstr>
      <vt:lpstr>'2914 - D.1.4.1 - Zdravote...'!Oblast_tisku</vt:lpstr>
      <vt:lpstr>'2915 - D.1.4.2 - Vytápění'!Oblast_tisku</vt:lpstr>
      <vt:lpstr>'2916 - D.1.4.3 - Vzduchot...'!Oblast_tisku</vt:lpstr>
      <vt:lpstr>'2917 - D.1.4.4 - Elektroi...'!Oblast_tisku</vt:lpstr>
      <vt:lpstr>'2918 - D.1.4.5 - Slaboproud'!Oblast_tisku</vt:lpstr>
      <vt:lpstr>'2990 - Vedlejší rozpočtov...'!Oblast_tisku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PC-HORAK\Antonin</dc:creator>
  <cp:lastModifiedBy>Duda Vlastimil, Ing.</cp:lastModifiedBy>
  <cp:lastPrinted>2023-05-16T08:05:06Z</cp:lastPrinted>
  <dcterms:created xsi:type="dcterms:W3CDTF">2023-05-16T08:02:06Z</dcterms:created>
  <dcterms:modified xsi:type="dcterms:W3CDTF">2023-06-21T09:11:07Z</dcterms:modified>
</cp:coreProperties>
</file>